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
    </mc:Choice>
  </mc:AlternateContent>
  <bookViews>
    <workbookView xWindow="-120" yWindow="-120" windowWidth="29040" windowHeight="158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 r="E35" i="1"/>
  <c r="E23" i="1"/>
  <c r="E36" i="1"/>
  <c r="E37" i="1"/>
  <c r="E38" i="1"/>
  <c r="E39" i="1"/>
  <c r="E40" i="1"/>
  <c r="D47" i="1" l="1"/>
  <c r="E44" i="1"/>
  <c r="E34" i="1"/>
  <c r="E33" i="1"/>
  <c r="E32" i="1"/>
  <c r="E31" i="1"/>
  <c r="E30" i="1"/>
  <c r="E29" i="1"/>
  <c r="E28" i="1"/>
  <c r="E27" i="1"/>
  <c r="E26" i="1"/>
  <c r="E25" i="1"/>
  <c r="E22" i="1"/>
  <c r="E21" i="1"/>
  <c r="E20" i="1"/>
  <c r="E19" i="1"/>
  <c r="E18" i="1"/>
  <c r="E17" i="1"/>
  <c r="E16" i="1"/>
  <c r="E8" i="1"/>
  <c r="E41" i="1" l="1"/>
  <c r="E43" i="1" s="1"/>
  <c r="E46" i="1" l="1"/>
  <c r="E47" i="1" s="1"/>
</calcChain>
</file>

<file path=xl/sharedStrings.xml><?xml version="1.0" encoding="utf-8"?>
<sst xmlns="http://schemas.openxmlformats.org/spreadsheetml/2006/main" count="110" uniqueCount="104">
  <si>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</si>
  <si>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</si>
  <si>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</si>
  <si>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Chevrolet Tahoe SSV</t>
  </si>
  <si>
    <t>Contract Line</t>
  </si>
  <si>
    <t>Delivery ARO</t>
  </si>
  <si>
    <t>State Contract Number</t>
  </si>
  <si>
    <t>Vendor</t>
  </si>
  <si>
    <t>Gerry Lane Chevrolet</t>
  </si>
  <si>
    <t>Base Vehicle</t>
  </si>
  <si>
    <t>Vehicle Description</t>
  </si>
  <si>
    <t>Order Code</t>
  </si>
  <si>
    <t>Unit Price</t>
  </si>
  <si>
    <t>Quantity</t>
  </si>
  <si>
    <t>Extended Price</t>
  </si>
  <si>
    <t>4WD with 5.3L EcoTec3 V8 Engine</t>
  </si>
  <si>
    <t>Available Exterior Colors</t>
  </si>
  <si>
    <t>(G9K) Satin Steel Metallic</t>
  </si>
  <si>
    <t>(GAZ) Summit White</t>
  </si>
  <si>
    <t>(GBA) Black</t>
  </si>
  <si>
    <t>Optional Equipment</t>
  </si>
  <si>
    <t>Option Description</t>
  </si>
  <si>
    <t>Option Code</t>
  </si>
  <si>
    <t>Option Unit Price</t>
  </si>
  <si>
    <t>Add Option</t>
  </si>
  <si>
    <t>NC</t>
  </si>
  <si>
    <t>Cloth Rear Seat</t>
  </si>
  <si>
    <t>delete 5T5</t>
  </si>
  <si>
    <t>Cloth Bucket Seats with Console</t>
  </si>
  <si>
    <t>Carpet Floor Covering</t>
  </si>
  <si>
    <t>B30</t>
  </si>
  <si>
    <t>Ground Studs</t>
  </si>
  <si>
    <t>UT7</t>
  </si>
  <si>
    <t>Common Key</t>
  </si>
  <si>
    <t>6C7</t>
  </si>
  <si>
    <t>Inoperative Rear Door Locks and Handles</t>
  </si>
  <si>
    <t>Inoperative Rear Windows</t>
  </si>
  <si>
    <t>6N5</t>
  </si>
  <si>
    <t>Delete Daytime Running Lamps and Automatic Headlamps</t>
  </si>
  <si>
    <t>9G8</t>
  </si>
  <si>
    <t>6J7</t>
  </si>
  <si>
    <t>Non-Tinted Glass</t>
  </si>
  <si>
    <t>AKP</t>
  </si>
  <si>
    <t>Recovery Hooks</t>
  </si>
  <si>
    <t>V76</t>
  </si>
  <si>
    <t>Left Hand Spot Lamp</t>
  </si>
  <si>
    <t>Left &amp; Right Hand Spot Lamps</t>
  </si>
  <si>
    <t>Auxiliary Speaker Wiring</t>
  </si>
  <si>
    <t>WX7</t>
  </si>
  <si>
    <t>6J3</t>
  </si>
  <si>
    <t>Horn &amp; Siren Circuit Wiring</t>
  </si>
  <si>
    <t>6J4</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</si>
  <si>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</si>
  <si>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</si>
  <si>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</si>
  <si>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</si>
  <si>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</si>
  <si>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</si>
  <si>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</si>
  <si>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</si>
  <si>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</si>
  <si>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LPAA Approval No</t>
  </si>
  <si>
    <t>Phone:</t>
  </si>
  <si>
    <t>Email:</t>
  </si>
  <si>
    <t>Shopping Cart</t>
  </si>
  <si>
    <t>Vendor Information</t>
  </si>
  <si>
    <t>Eric Meyers</t>
  </si>
  <si>
    <t xml:space="preserve">Vendor No. </t>
  </si>
  <si>
    <t>225-268-7160</t>
  </si>
  <si>
    <t>eric.meyers@gerrylane.com</t>
  </si>
  <si>
    <t>Contact Name:</t>
  </si>
  <si>
    <t>Agency Name</t>
  </si>
  <si>
    <t>CK10706-5W4</t>
  </si>
  <si>
    <t>90-120 days</t>
  </si>
  <si>
    <t>Keys - 4 Additional</t>
  </si>
  <si>
    <t>AMF</t>
  </si>
  <si>
    <t>AU7</t>
  </si>
  <si>
    <t>Lamp, Auxiliary Red and White Dome Light</t>
  </si>
  <si>
    <t>7X3</t>
  </si>
  <si>
    <t>7X2</t>
  </si>
  <si>
    <t>20" Aluminum Wheels</t>
  </si>
  <si>
    <t>RD4</t>
  </si>
  <si>
    <t>6N6</t>
  </si>
  <si>
    <t>All Terrain Tire (Requires RD4)</t>
  </si>
  <si>
    <t>QAE</t>
  </si>
  <si>
    <t>A50</t>
  </si>
  <si>
    <t>Remote Vehicle Start</t>
  </si>
  <si>
    <t>BTV</t>
  </si>
  <si>
    <t>Cargo Security Shade</t>
  </si>
  <si>
    <t>VRS</t>
  </si>
  <si>
    <t>(GLU) Midnight Blue Metallic</t>
  </si>
  <si>
    <t>(GJW) Empire Beige Metallic</t>
  </si>
  <si>
    <t>(GS6) Graywood Metallic</t>
  </si>
  <si>
    <t>(GJI) Shadow Gray Metallic</t>
  </si>
  <si>
    <t>STD</t>
  </si>
  <si>
    <t>Front Center Seat (20%) delete</t>
  </si>
  <si>
    <t>5Y1</t>
  </si>
  <si>
    <t>Grill Lamps &amp; Siren Speakers Wiring
(Factory only option)</t>
  </si>
  <si>
    <t>Safety and Alert Package</t>
  </si>
  <si>
    <t>PQA</t>
  </si>
  <si>
    <t>20" Painted Wheels</t>
  </si>
  <si>
    <t>PD4</t>
  </si>
  <si>
    <t>Lamps, Front and Rear Red and White Flasher System
(Factory only option)</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</si>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</sst>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5" fillId="0" borderId="6"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0" borderId="16" xfId="0" applyBorder="1" applyAlignment="1" applyProtection="1">
      <alignment horizontal="center" wrapText="1"/>
      <protection hidden="1"/>
    </xf>
    <xf numFmtId="0" fontId="0" fillId="5" borderId="17" xfId="0" applyFill="1" applyBorder="1" applyAlignment="1" applyProtection="1">
      <alignment horizontal="center" wrapText="1"/>
      <protection locked="0"/>
    </xf>
    <xf numFmtId="0" fontId="0" fillId="0" borderId="17" xfId="0" applyBorder="1" applyAlignment="1" applyProtection="1">
      <alignment horizontal="center" wrapText="1"/>
      <protection hidden="1"/>
    </xf>
    <xf numFmtId="0" fontId="0" fillId="0" borderId="6"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0" fontId="0" fillId="0" borderId="5" xfId="0" applyBorder="1" applyAlignment="1" applyProtection="1">
      <alignment horizontal="center" wrapText="1"/>
      <protection hidden="1"/>
    </xf>
    <xf numFmtId="0" fontId="0" fillId="0" borderId="18" xfId="0" applyBorder="1" applyAlignment="1" applyProtection="1">
      <alignment horizontal="center" wrapText="1"/>
      <protection hidden="1"/>
    </xf>
    <xf numFmtId="0" fontId="0" fillId="5" borderId="19" xfId="0" applyFill="1" applyBorder="1" applyAlignment="1" applyProtection="1">
      <alignment horizontal="center" wrapText="1"/>
      <protection locked="0"/>
    </xf>
    <xf numFmtId="44" fontId="0" fillId="0" borderId="5" xfId="1" applyFont="1" applyBorder="1" applyAlignment="1" applyProtection="1">
      <alignment horizontal="right"/>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2" fillId="0" borderId="4" xfId="0" applyFont="1" applyFill="1" applyBorder="1" applyAlignment="1">
      <alignment horizontal="right"/>
    </xf>
    <xf numFmtId="0" fontId="2" fillId="0" borderId="6" xfId="0" applyFont="1" applyFill="1" applyBorder="1" applyAlignment="1">
      <alignment horizontal="center"/>
    </xf>
    <xf numFmtId="0" fontId="0" fillId="0" borderId="20" xfId="0" applyFont="1" applyFill="1" applyBorder="1" applyAlignment="1">
      <alignment horizontal="right"/>
    </xf>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0" fillId="4" borderId="5" xfId="0" applyFill="1" applyBorder="1" applyProtection="1">
      <protection locked="0"/>
    </xf>
    <xf numFmtId="44" fontId="0" fillId="4" borderId="6" xfId="0" applyNumberFormat="1" applyFill="1" applyBorder="1" applyProtection="1">
      <protection hidden="1"/>
    </xf>
    <xf numFmtId="0" fontId="0" fillId="4" borderId="0" xfId="0" applyFill="1"/>
    <xf numFmtId="0" fontId="0" fillId="0" borderId="5" xfId="0" applyBorder="1" applyAlignment="1" applyProtection="1">
      <alignment horizontal="center"/>
      <protection hidden="1"/>
    </xf>
    <xf numFmtId="0" fontId="0" fillId="0" borderId="4" xfId="0" applyFill="1" applyBorder="1" applyAlignment="1" applyProtection="1">
      <alignment wrapText="1"/>
      <protection hidden="1"/>
    </xf>
    <xf numFmtId="0" fontId="0" fillId="0" borderId="5" xfId="0" applyFill="1" applyBorder="1" applyAlignment="1" applyProtection="1">
      <alignment horizontal="center"/>
      <protection hidden="1"/>
    </xf>
    <xf numFmtId="44" fontId="0" fillId="0" borderId="5" xfId="1" applyFont="1" applyFill="1" applyBorder="1" applyAlignment="1" applyProtection="1">
      <protection hidden="1"/>
    </xf>
    <xf numFmtId="44" fontId="0" fillId="0" borderId="5" xfId="1" applyFont="1" applyFill="1" applyBorder="1" applyAlignment="1" applyProtection="1">
      <alignment horizontal="right"/>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5" xfId="0" applyFill="1" applyBorder="1" applyAlignment="1">
      <alignment horizontal="left"/>
    </xf>
    <xf numFmtId="164" fontId="0" fillId="0" borderId="5" xfId="0" applyNumberFormat="1" applyFill="1" applyBorder="1" applyAlignment="1">
      <alignment horizontal="left"/>
    </xf>
    <xf numFmtId="164" fontId="0" fillId="0" borderId="6" xfId="0" applyNumberFormat="1" applyFill="1"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0" fillId="5" borderId="5" xfId="0"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tabSelected="1" topLeftCell="A22" zoomScaleNormal="100" workbookViewId="0">
      <selection activeCell="C27" sqref="C27"/>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44" t="s">
        <v>0</v>
      </c>
      <c r="B1" s="45"/>
      <c r="C1" s="45"/>
      <c r="D1" s="45"/>
      <c r="E1" s="46"/>
    </row>
    <row r="2" spans="1:5" ht="21" x14ac:dyDescent="0.5">
      <c r="A2" s="47" t="s">
        <v>1</v>
      </c>
      <c r="B2" s="48"/>
      <c r="C2" s="48"/>
      <c r="D2" s="48"/>
      <c r="E2" s="49"/>
    </row>
    <row r="3" spans="1:5" ht="201" customHeight="1" x14ac:dyDescent="0.35">
      <c r="A3" s="50" t="s">
        <v>2</v>
      </c>
      <c r="B3" s="51"/>
      <c r="C3" s="51"/>
      <c r="D3" s="51"/>
      <c r="E3" s="52"/>
    </row>
    <row r="4" spans="1:5" ht="21" x14ac:dyDescent="0.5">
      <c r="A4" s="1" t="s">
        <v>3</v>
      </c>
      <c r="B4" s="2" t="s">
        <v>4</v>
      </c>
      <c r="C4" s="3">
        <v>11</v>
      </c>
      <c r="D4" s="4" t="s">
        <v>5</v>
      </c>
      <c r="E4" s="5" t="s">
        <v>73</v>
      </c>
    </row>
    <row r="5" spans="1:5" x14ac:dyDescent="0.35">
      <c r="A5" s="6" t="s">
        <v>6</v>
      </c>
      <c r="B5" s="7">
        <v>4400020203</v>
      </c>
      <c r="C5" s="2" t="s">
        <v>7</v>
      </c>
      <c r="D5" s="53" t="s">
        <v>8</v>
      </c>
      <c r="E5" s="54"/>
    </row>
    <row r="6" spans="1:5" ht="21" x14ac:dyDescent="0.5">
      <c r="A6" s="55" t="s">
        <v>9</v>
      </c>
      <c r="B6" s="56"/>
      <c r="C6" s="56"/>
      <c r="D6" s="56"/>
      <c r="E6" s="57"/>
    </row>
    <row r="7" spans="1:5" x14ac:dyDescent="0.35">
      <c r="A7" s="8" t="s">
        <v>10</v>
      </c>
      <c r="B7" s="9" t="s">
        <v>11</v>
      </c>
      <c r="C7" s="9" t="s">
        <v>12</v>
      </c>
      <c r="D7" s="9" t="s">
        <v>13</v>
      </c>
      <c r="E7" s="10" t="s">
        <v>14</v>
      </c>
    </row>
    <row r="8" spans="1:5" ht="33" customHeight="1" x14ac:dyDescent="0.35">
      <c r="A8" s="11" t="s">
        <v>15</v>
      </c>
      <c r="B8" s="12" t="s">
        <v>72</v>
      </c>
      <c r="C8" s="13">
        <v>36146</v>
      </c>
      <c r="D8" s="14"/>
      <c r="E8" s="15">
        <f>$C8*D8</f>
        <v>0</v>
      </c>
    </row>
    <row r="9" spans="1:5" ht="18.5" x14ac:dyDescent="0.45">
      <c r="A9" s="58" t="s">
        <v>16</v>
      </c>
      <c r="B9" s="59"/>
      <c r="C9" s="59"/>
      <c r="D9" s="59"/>
      <c r="E9" s="60"/>
    </row>
    <row r="10" spans="1:5" ht="29" x14ac:dyDescent="0.35">
      <c r="A10" s="16" t="s">
        <v>90</v>
      </c>
      <c r="B10" s="17"/>
      <c r="C10" s="18" t="s">
        <v>92</v>
      </c>
      <c r="D10" s="17"/>
      <c r="E10" s="19"/>
    </row>
    <row r="11" spans="1:5" ht="29" x14ac:dyDescent="0.35">
      <c r="A11" s="20" t="s">
        <v>91</v>
      </c>
      <c r="B11" s="21"/>
      <c r="C11" s="22" t="s">
        <v>93</v>
      </c>
      <c r="D11" s="21"/>
      <c r="E11" s="19"/>
    </row>
    <row r="12" spans="1:5" ht="29" x14ac:dyDescent="0.35">
      <c r="A12" s="20" t="s">
        <v>17</v>
      </c>
      <c r="B12" s="21"/>
      <c r="C12" s="22" t="s">
        <v>18</v>
      </c>
      <c r="D12" s="21"/>
      <c r="E12" s="19"/>
    </row>
    <row r="13" spans="1:5" x14ac:dyDescent="0.35">
      <c r="A13" s="23" t="s">
        <v>19</v>
      </c>
      <c r="B13" s="24"/>
      <c r="C13" s="23"/>
      <c r="D13" s="24"/>
      <c r="E13" s="19"/>
    </row>
    <row r="14" spans="1:5" ht="18.5" x14ac:dyDescent="0.45">
      <c r="A14" s="61" t="s">
        <v>20</v>
      </c>
      <c r="B14" s="62"/>
      <c r="C14" s="62"/>
      <c r="D14" s="62"/>
      <c r="E14" s="63"/>
    </row>
    <row r="15" spans="1:5" x14ac:dyDescent="0.35">
      <c r="A15" s="8" t="s">
        <v>21</v>
      </c>
      <c r="B15" s="9" t="s">
        <v>22</v>
      </c>
      <c r="C15" s="9" t="s">
        <v>23</v>
      </c>
      <c r="D15" s="9" t="s">
        <v>24</v>
      </c>
      <c r="E15" s="10" t="s">
        <v>14</v>
      </c>
    </row>
    <row r="16" spans="1:5" x14ac:dyDescent="0.35">
      <c r="A16" s="11" t="s">
        <v>95</v>
      </c>
      <c r="B16" s="37" t="s">
        <v>96</v>
      </c>
      <c r="C16" s="25" t="s">
        <v>94</v>
      </c>
      <c r="D16" s="14"/>
      <c r="E16" s="15">
        <f>IF(D16="Yes","NC",0)</f>
        <v>0</v>
      </c>
    </row>
    <row r="17" spans="1:5" x14ac:dyDescent="0.35">
      <c r="A17" s="38" t="s">
        <v>26</v>
      </c>
      <c r="B17" s="39" t="s">
        <v>27</v>
      </c>
      <c r="C17" s="41" t="s">
        <v>25</v>
      </c>
      <c r="D17" s="14"/>
      <c r="E17" s="15">
        <f>IF(D17="Yes","NC",0)</f>
        <v>0</v>
      </c>
    </row>
    <row r="18" spans="1:5" s="36" customFormat="1" x14ac:dyDescent="0.35">
      <c r="A18" s="38" t="s">
        <v>28</v>
      </c>
      <c r="B18" s="39" t="s">
        <v>85</v>
      </c>
      <c r="C18" s="40">
        <v>318.5</v>
      </c>
      <c r="D18" s="34"/>
      <c r="E18" s="35">
        <f>IF(D18="Yes",$C18*$D$8,0)</f>
        <v>0</v>
      </c>
    </row>
    <row r="19" spans="1:5" s="36" customFormat="1" x14ac:dyDescent="0.35">
      <c r="A19" s="38" t="s">
        <v>29</v>
      </c>
      <c r="B19" s="39" t="s">
        <v>30</v>
      </c>
      <c r="C19" s="40">
        <v>177.45</v>
      </c>
      <c r="D19" s="34"/>
      <c r="E19" s="35">
        <f t="shared" ref="E19:E40" si="0">IF(D19="Yes",$C19*$D$8,0)</f>
        <v>0</v>
      </c>
    </row>
    <row r="20" spans="1:5" s="36" customFormat="1" x14ac:dyDescent="0.35">
      <c r="A20" s="38" t="s">
        <v>31</v>
      </c>
      <c r="B20" s="39" t="s">
        <v>32</v>
      </c>
      <c r="C20" s="40">
        <v>100.1</v>
      </c>
      <c r="D20" s="34"/>
      <c r="E20" s="35">
        <f t="shared" si="0"/>
        <v>0</v>
      </c>
    </row>
    <row r="21" spans="1:5" s="36" customFormat="1" x14ac:dyDescent="0.35">
      <c r="A21" s="38" t="s">
        <v>33</v>
      </c>
      <c r="B21" s="39" t="s">
        <v>76</v>
      </c>
      <c r="C21" s="40">
        <v>22.75</v>
      </c>
      <c r="D21" s="34"/>
      <c r="E21" s="35">
        <f t="shared" si="0"/>
        <v>0</v>
      </c>
    </row>
    <row r="22" spans="1:5" s="36" customFormat="1" x14ac:dyDescent="0.35">
      <c r="A22" s="38" t="s">
        <v>74</v>
      </c>
      <c r="B22" s="39" t="s">
        <v>75</v>
      </c>
      <c r="C22" s="40">
        <v>66</v>
      </c>
      <c r="D22" s="34"/>
      <c r="E22" s="35">
        <f t="shared" si="0"/>
        <v>0</v>
      </c>
    </row>
    <row r="23" spans="1:5" s="36" customFormat="1" x14ac:dyDescent="0.35">
      <c r="A23" s="38" t="s">
        <v>98</v>
      </c>
      <c r="B23" s="39" t="s">
        <v>99</v>
      </c>
      <c r="C23" s="40">
        <v>359.45</v>
      </c>
      <c r="D23" s="34" t="s">
        <v>103</v>
      </c>
      <c r="E23" s="35">
        <f>IF(D23="Yes",$C23*$D$8,0)</f>
        <v>0</v>
      </c>
    </row>
    <row r="24" spans="1:5" s="36" customFormat="1" ht="29" x14ac:dyDescent="0.35">
      <c r="A24" s="38" t="s">
        <v>77</v>
      </c>
      <c r="B24" s="39" t="s">
        <v>34</v>
      </c>
      <c r="C24" s="40">
        <v>154.69999999999999</v>
      </c>
      <c r="D24" s="34"/>
      <c r="E24" s="35">
        <f t="shared" si="0"/>
        <v>0</v>
      </c>
    </row>
    <row r="25" spans="1:5" s="36" customFormat="1" ht="29" x14ac:dyDescent="0.35">
      <c r="A25" s="38" t="s">
        <v>35</v>
      </c>
      <c r="B25" s="39" t="s">
        <v>82</v>
      </c>
      <c r="C25" s="40">
        <v>56.42</v>
      </c>
      <c r="D25" s="34"/>
      <c r="E25" s="35">
        <f t="shared" si="0"/>
        <v>0</v>
      </c>
    </row>
    <row r="26" spans="1:5" s="36" customFormat="1" x14ac:dyDescent="0.35">
      <c r="A26" s="38" t="s">
        <v>36</v>
      </c>
      <c r="B26" s="39" t="s">
        <v>37</v>
      </c>
      <c r="C26" s="40">
        <v>51.87</v>
      </c>
      <c r="D26" s="34"/>
      <c r="E26" s="35">
        <f t="shared" si="0"/>
        <v>0</v>
      </c>
    </row>
    <row r="27" spans="1:5" s="36" customFormat="1" ht="29" x14ac:dyDescent="0.35">
      <c r="A27" s="38" t="s">
        <v>38</v>
      </c>
      <c r="B27" s="39" t="s">
        <v>39</v>
      </c>
      <c r="C27" s="40">
        <v>45.5</v>
      </c>
      <c r="D27" s="34"/>
      <c r="E27" s="35">
        <f t="shared" si="0"/>
        <v>0</v>
      </c>
    </row>
    <row r="28" spans="1:5" s="36" customFormat="1" ht="43.5" x14ac:dyDescent="0.35">
      <c r="A28" s="38" t="s">
        <v>102</v>
      </c>
      <c r="B28" s="39" t="s">
        <v>40</v>
      </c>
      <c r="C28" s="40">
        <v>45.5</v>
      </c>
      <c r="D28" s="34"/>
      <c r="E28" s="35">
        <f t="shared" si="0"/>
        <v>0</v>
      </c>
    </row>
    <row r="29" spans="1:5" s="36" customFormat="1" x14ac:dyDescent="0.35">
      <c r="A29" s="38" t="s">
        <v>41</v>
      </c>
      <c r="B29" s="39" t="s">
        <v>42</v>
      </c>
      <c r="C29" s="40">
        <v>-268.45</v>
      </c>
      <c r="D29" s="34"/>
      <c r="E29" s="35">
        <f t="shared" si="0"/>
        <v>0</v>
      </c>
    </row>
    <row r="30" spans="1:5" s="36" customFormat="1" x14ac:dyDescent="0.35">
      <c r="A30" s="38" t="s">
        <v>43</v>
      </c>
      <c r="B30" s="39" t="s">
        <v>44</v>
      </c>
      <c r="C30" s="40">
        <v>45.5</v>
      </c>
      <c r="D30" s="34"/>
      <c r="E30" s="35">
        <f t="shared" si="0"/>
        <v>0</v>
      </c>
    </row>
    <row r="31" spans="1:5" s="36" customFormat="1" x14ac:dyDescent="0.35">
      <c r="A31" s="38" t="s">
        <v>45</v>
      </c>
      <c r="B31" s="39" t="s">
        <v>78</v>
      </c>
      <c r="C31" s="40">
        <v>728</v>
      </c>
      <c r="D31" s="34"/>
      <c r="E31" s="35">
        <f t="shared" si="0"/>
        <v>0</v>
      </c>
    </row>
    <row r="32" spans="1:5" s="36" customFormat="1" x14ac:dyDescent="0.35">
      <c r="A32" s="38" t="s">
        <v>46</v>
      </c>
      <c r="B32" s="39" t="s">
        <v>79</v>
      </c>
      <c r="C32" s="40">
        <v>1219.4000000000001</v>
      </c>
      <c r="D32" s="34"/>
      <c r="E32" s="35">
        <f t="shared" si="0"/>
        <v>0</v>
      </c>
    </row>
    <row r="33" spans="1:5" s="36" customFormat="1" x14ac:dyDescent="0.35">
      <c r="A33" s="38" t="s">
        <v>47</v>
      </c>
      <c r="B33" s="39" t="s">
        <v>48</v>
      </c>
      <c r="C33" s="40">
        <v>54.6</v>
      </c>
      <c r="D33" s="34"/>
      <c r="E33" s="35">
        <f t="shared" si="0"/>
        <v>0</v>
      </c>
    </row>
    <row r="34" spans="1:5" s="36" customFormat="1" ht="29" x14ac:dyDescent="0.35">
      <c r="A34" s="38" t="s">
        <v>97</v>
      </c>
      <c r="B34" s="39" t="s">
        <v>49</v>
      </c>
      <c r="C34" s="40">
        <v>83.72</v>
      </c>
      <c r="D34" s="34"/>
      <c r="E34" s="35">
        <f t="shared" si="0"/>
        <v>0</v>
      </c>
    </row>
    <row r="35" spans="1:5" s="36" customFormat="1" x14ac:dyDescent="0.35">
      <c r="A35" s="38" t="s">
        <v>50</v>
      </c>
      <c r="B35" s="39" t="s">
        <v>51</v>
      </c>
      <c r="C35" s="40">
        <v>50.05</v>
      </c>
      <c r="D35" s="34"/>
      <c r="E35" s="35">
        <f t="shared" si="0"/>
        <v>0</v>
      </c>
    </row>
    <row r="36" spans="1:5" s="36" customFormat="1" x14ac:dyDescent="0.35">
      <c r="A36" s="38" t="s">
        <v>80</v>
      </c>
      <c r="B36" s="39" t="s">
        <v>81</v>
      </c>
      <c r="C36" s="40">
        <v>728</v>
      </c>
      <c r="D36" s="34"/>
      <c r="E36" s="35">
        <f t="shared" si="0"/>
        <v>0</v>
      </c>
    </row>
    <row r="37" spans="1:5" s="36" customFormat="1" x14ac:dyDescent="0.35">
      <c r="A37" s="38" t="s">
        <v>100</v>
      </c>
      <c r="B37" s="39" t="s">
        <v>101</v>
      </c>
      <c r="C37" s="40">
        <v>704</v>
      </c>
      <c r="D37" s="34" t="s">
        <v>103</v>
      </c>
      <c r="E37" s="35">
        <f t="shared" si="0"/>
        <v>0</v>
      </c>
    </row>
    <row r="38" spans="1:5" s="36" customFormat="1" x14ac:dyDescent="0.35">
      <c r="A38" s="38" t="s">
        <v>83</v>
      </c>
      <c r="B38" s="39" t="s">
        <v>84</v>
      </c>
      <c r="C38" s="40">
        <v>91</v>
      </c>
      <c r="D38" s="34"/>
      <c r="E38" s="35">
        <f t="shared" si="0"/>
        <v>0</v>
      </c>
    </row>
    <row r="39" spans="1:5" s="36" customFormat="1" x14ac:dyDescent="0.35">
      <c r="A39" s="38" t="s">
        <v>86</v>
      </c>
      <c r="B39" s="39" t="s">
        <v>87</v>
      </c>
      <c r="C39" s="40">
        <v>273</v>
      </c>
      <c r="D39" s="34"/>
      <c r="E39" s="35">
        <f t="shared" si="0"/>
        <v>0</v>
      </c>
    </row>
    <row r="40" spans="1:5" s="36" customFormat="1" x14ac:dyDescent="0.35">
      <c r="A40" s="38" t="s">
        <v>88</v>
      </c>
      <c r="B40" s="39" t="s">
        <v>89</v>
      </c>
      <c r="C40" s="40">
        <v>236.6</v>
      </c>
      <c r="D40" s="34"/>
      <c r="E40" s="35">
        <f t="shared" si="0"/>
        <v>0</v>
      </c>
    </row>
    <row r="41" spans="1:5" x14ac:dyDescent="0.35">
      <c r="A41" s="64" t="s">
        <v>52</v>
      </c>
      <c r="B41" s="53"/>
      <c r="C41" s="53"/>
      <c r="D41" s="12" t="s">
        <v>53</v>
      </c>
      <c r="E41" s="26">
        <f>IF(D8=0,0,SUM(E5:E40)/D8)</f>
        <v>0</v>
      </c>
    </row>
    <row r="42" spans="1:5" ht="18.5" x14ac:dyDescent="0.45">
      <c r="A42" s="65" t="s">
        <v>54</v>
      </c>
      <c r="B42" s="66"/>
      <c r="C42" s="66"/>
      <c r="D42" s="66"/>
      <c r="E42" s="67"/>
    </row>
    <row r="43" spans="1:5" x14ac:dyDescent="0.35">
      <c r="A43" s="42" t="s">
        <v>55</v>
      </c>
      <c r="B43" s="43"/>
      <c r="C43" s="43"/>
      <c r="D43" s="43"/>
      <c r="E43" s="15">
        <f>ROUND(0.0035*E41,2)</f>
        <v>0</v>
      </c>
    </row>
    <row r="44" spans="1:5" x14ac:dyDescent="0.35">
      <c r="A44" s="42" t="s">
        <v>56</v>
      </c>
      <c r="B44" s="43"/>
      <c r="C44" s="43"/>
      <c r="D44" s="43"/>
      <c r="E44" s="15">
        <f>5*2.25</f>
        <v>11.25</v>
      </c>
    </row>
    <row r="45" spans="1:5" x14ac:dyDescent="0.35">
      <c r="A45" s="42" t="s">
        <v>57</v>
      </c>
      <c r="B45" s="43"/>
      <c r="C45" s="43"/>
      <c r="D45" s="43"/>
      <c r="E45" s="15">
        <v>18</v>
      </c>
    </row>
    <row r="46" spans="1:5" x14ac:dyDescent="0.35">
      <c r="A46" s="64" t="s">
        <v>58</v>
      </c>
      <c r="B46" s="53"/>
      <c r="C46" s="53"/>
      <c r="D46" s="12" t="s">
        <v>53</v>
      </c>
      <c r="E46" s="15">
        <f>IF(SUM(E41:E45)&lt;100,0,SUM(E41:E45))</f>
        <v>0</v>
      </c>
    </row>
    <row r="47" spans="1:5" x14ac:dyDescent="0.35">
      <c r="A47" s="64" t="s">
        <v>59</v>
      </c>
      <c r="B47" s="53"/>
      <c r="C47" s="53"/>
      <c r="D47" s="12" t="str">
        <f>IF(D8=0,"",IF(D8=1,"1 Vehicle",D8&amp;" Vehicles"))</f>
        <v/>
      </c>
      <c r="E47" s="15">
        <f>E46*D8</f>
        <v>0</v>
      </c>
    </row>
    <row r="48" spans="1:5" ht="18.5" x14ac:dyDescent="0.45">
      <c r="A48" s="65" t="s">
        <v>60</v>
      </c>
      <c r="B48" s="66"/>
      <c r="C48" s="66"/>
      <c r="D48" s="66"/>
      <c r="E48" s="67"/>
    </row>
    <row r="49" spans="1:5" x14ac:dyDescent="0.35">
      <c r="A49" s="27" t="s">
        <v>70</v>
      </c>
      <c r="B49" s="73"/>
      <c r="C49" s="73"/>
      <c r="D49" s="28" t="s">
        <v>71</v>
      </c>
      <c r="E49" s="33"/>
    </row>
    <row r="50" spans="1:5" x14ac:dyDescent="0.35">
      <c r="A50" s="27" t="s">
        <v>62</v>
      </c>
      <c r="B50" s="73"/>
      <c r="C50" s="73"/>
      <c r="D50" s="28" t="s">
        <v>61</v>
      </c>
      <c r="E50" s="32"/>
    </row>
    <row r="51" spans="1:5" x14ac:dyDescent="0.35">
      <c r="A51" s="27" t="s">
        <v>63</v>
      </c>
      <c r="B51" s="73"/>
      <c r="C51" s="73"/>
      <c r="D51" s="28" t="s">
        <v>64</v>
      </c>
      <c r="E51" s="32"/>
    </row>
    <row r="52" spans="1:5" ht="18.5" x14ac:dyDescent="0.45">
      <c r="A52" s="65" t="s">
        <v>65</v>
      </c>
      <c r="B52" s="66"/>
      <c r="C52" s="66"/>
      <c r="D52" s="66"/>
      <c r="E52" s="67"/>
    </row>
    <row r="53" spans="1:5" x14ac:dyDescent="0.35">
      <c r="A53" s="29" t="s">
        <v>8</v>
      </c>
      <c r="B53" s="68" t="s">
        <v>66</v>
      </c>
      <c r="C53" s="68"/>
      <c r="D53" s="28" t="s">
        <v>67</v>
      </c>
      <c r="E53" s="30">
        <v>310012432</v>
      </c>
    </row>
    <row r="54" spans="1:5" x14ac:dyDescent="0.35">
      <c r="A54" s="27" t="s">
        <v>62</v>
      </c>
      <c r="B54" s="69" t="s">
        <v>68</v>
      </c>
      <c r="C54" s="69"/>
      <c r="D54" s="69"/>
      <c r="E54" s="70"/>
    </row>
    <row r="55" spans="1:5" ht="15" thickBot="1" x14ac:dyDescent="0.4">
      <c r="A55" s="31" t="s">
        <v>63</v>
      </c>
      <c r="B55" s="71" t="s">
        <v>69</v>
      </c>
      <c r="C55" s="71"/>
      <c r="D55" s="71"/>
      <c r="E55" s="72"/>
    </row>
    <row r="56" spans="1:5" ht="15" thickTop="1" x14ac:dyDescent="0.35"/>
  </sheetData>
  <sheetProtection algorithmName="SHA-512" hashValue="QlaremvRlgEBmpLzbOwwdy11ie/DA4PFcsr2gd1FPsAl8tLIHSlFaYUn1D8CIHK3ACR91crL0vRXQdipRu39LA==" saltValue="y1osRZtRf3DYuLCMeUTLsg==" spinCount="100000" sheet="1" objects="1" scenarios="1"/>
  <mergeCells count="22">
    <mergeCell ref="A52:E52"/>
    <mergeCell ref="B53:C53"/>
    <mergeCell ref="B54:E54"/>
    <mergeCell ref="B55:E55"/>
    <mergeCell ref="A46:C46"/>
    <mergeCell ref="A47:C47"/>
    <mergeCell ref="A48:E48"/>
    <mergeCell ref="B49:C49"/>
    <mergeCell ref="B50:C50"/>
    <mergeCell ref="B51:C51"/>
    <mergeCell ref="A45:D45"/>
    <mergeCell ref="A1:E1"/>
    <mergeCell ref="A2:E2"/>
    <mergeCell ref="A3:E3"/>
    <mergeCell ref="D5:E5"/>
    <mergeCell ref="A6:E6"/>
    <mergeCell ref="A9:E9"/>
    <mergeCell ref="A14:E14"/>
    <mergeCell ref="A41:C41"/>
    <mergeCell ref="A42:E42"/>
    <mergeCell ref="A43:D43"/>
    <mergeCell ref="A44:D44"/>
  </mergeCells>
  <dataValidations count="1">
    <dataValidation type="list" allowBlank="1" showInputMessage="1" showErrorMessage="1" error="Only Yes or No may be entered." sqref="D16:D40">
      <formula1>"Yes, No"</formula1>
    </dataValidation>
  </dataValidations>
  <pageMargins left="0.7" right="0.7" top="0.75" bottom="0.75" header="0.3" footer="0.3"/>
  <pageSetup scale="91" fitToHeight="0" orientation="portrait" r:id="rId1"/>
  <headerFooter>
    <oddHeader>&amp;CPO#_______________________________&amp;R&amp;P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0F6B51-D601-4AD5-B7D5-5AAEFA20C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DACE9B2-6ED8-402E-AEB7-C9E77DE9345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32A3C60-593C-46FC-AE03-27BF0F6292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2019-03-07T13:42:03Z</cp:lastPrinted>
  <dcterms:created xsi:type="dcterms:W3CDTF">2019-01-03T17:30:59Z</dcterms:created>
  <dcterms:modified xsi:type="dcterms:W3CDTF">2021-08-23T15:56:10Z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161000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