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634D11CC-06E9-428B-BB0E-FFD501487C64}" xr6:coauthVersionLast="47" xr6:coauthVersionMax="47" xr10:uidLastSave="{00000000-0000-0000-0000-000000000000}"/>
  <bookViews>
    <workbookView xWindow="-28920" yWindow="-120" windowWidth="29040" windowHeight="15720" xr2:uid="{00000000-000D-0000-FFFF-FFFF00000000}"/>
  </bookViews>
  <sheets>
    <sheet name="Line 86-F350 Crew C&amp;C"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D49" i="1"/>
  <c r="E26" i="1" l="1"/>
  <c r="E27" i="1"/>
  <c r="E28" i="1"/>
  <c r="E25" i="1"/>
  <c r="D43" i="1"/>
  <c r="E36" i="1" l="1"/>
  <c r="E10" i="1" l="1"/>
  <c r="E42" i="1"/>
  <c r="E41" i="1"/>
  <c r="E40" i="1"/>
  <c r="E39" i="1"/>
  <c r="E38" i="1"/>
  <c r="E37" i="1"/>
  <c r="E35" i="1"/>
  <c r="E34" i="1"/>
  <c r="E33" i="1"/>
  <c r="E32" i="1"/>
  <c r="E31" i="1"/>
  <c r="E24" i="1"/>
  <c r="E23" i="1"/>
  <c r="E22" i="1"/>
  <c r="E21" i="1"/>
  <c r="E20" i="1"/>
  <c r="E19" i="1"/>
  <c r="E18" i="1"/>
  <c r="E17" i="1"/>
  <c r="E11" i="1"/>
  <c r="E9" i="1"/>
  <c r="E29" i="1" l="1"/>
  <c r="E43" i="1" l="1"/>
  <c r="E45" i="1" s="1"/>
  <c r="E48" i="1" s="1"/>
  <c r="E49" i="1" s="1"/>
</calcChain>
</file>

<file path=xl/sharedStrings.xml><?xml version="1.0" encoding="utf-8"?>
<sst xmlns="http://schemas.openxmlformats.org/spreadsheetml/2006/main" count="112" uniqueCount="98">
  <si>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</si>
  <si>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</si>
  <si>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</si>
  <si>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</si>
  <si>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</si>
  <si>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180-365 Days</t>
  </si>
  <si>
    <t>State Contract Number</t>
  </si>
  <si>
    <t>Vendor</t>
  </si>
  <si>
    <t>Courtesy Ford</t>
  </si>
  <si>
    <t>Base Vehicle</t>
  </si>
  <si>
    <t>Vehicle Description</t>
  </si>
  <si>
    <t>Order Code</t>
  </si>
  <si>
    <t>Unit Price</t>
  </si>
  <si>
    <t>Quantity</t>
  </si>
  <si>
    <t>Extended Price</t>
  </si>
  <si>
    <t>RWD w/ 6.7L Diesel Engine</t>
  </si>
  <si>
    <t>W3G-640A</t>
  </si>
  <si>
    <t>Optional Configuration</t>
  </si>
  <si>
    <t>Description</t>
  </si>
  <si>
    <t>RWD w/7.3L Gas Engine</t>
  </si>
  <si>
    <t>4WD w/6.7L Diesel Engine</t>
  </si>
  <si>
    <t>W3H-640A</t>
  </si>
  <si>
    <t>4WD w/7.3L Gas Engine</t>
  </si>
  <si>
    <t>Available Exterior Colors</t>
  </si>
  <si>
    <t>(UM) Agate Black</t>
  </si>
  <si>
    <t>(Z1) Oxford White</t>
  </si>
  <si>
    <t>(PQ) Race Red</t>
  </si>
  <si>
    <t>Optional Equipment</t>
  </si>
  <si>
    <t>Option Description</t>
  </si>
  <si>
    <t>Option Code</t>
  </si>
  <si>
    <t>Option Unit Price</t>
  </si>
  <si>
    <t>Add Option</t>
  </si>
  <si>
    <t>Cloth 40/20/40</t>
  </si>
  <si>
    <t>Cloth Bucket Seats (No Console)</t>
  </si>
  <si>
    <t>Running Boards</t>
  </si>
  <si>
    <t>18B</t>
  </si>
  <si>
    <t>HD Front Suspension</t>
  </si>
  <si>
    <t>67X</t>
  </si>
  <si>
    <t>Spare Tire &amp; Jack</t>
  </si>
  <si>
    <t>Rear Camera Prep</t>
  </si>
  <si>
    <t>Skid Plates</t>
  </si>
  <si>
    <t>41P</t>
  </si>
  <si>
    <t>Ambulance Prep</t>
  </si>
  <si>
    <t>47A</t>
  </si>
  <si>
    <t>Daytime Running Lamps</t>
  </si>
  <si>
    <t>STD</t>
  </si>
  <si>
    <t>NC</t>
  </si>
  <si>
    <t>Cruise</t>
  </si>
  <si>
    <t>Power Accessory Group (Includes Windows and Door Locks)</t>
  </si>
  <si>
    <t>90L</t>
  </si>
  <si>
    <t>Tow Hooks</t>
  </si>
  <si>
    <t>Trailer Brake Control</t>
  </si>
  <si>
    <t>XHC</t>
  </si>
  <si>
    <t>Bodies</t>
  </si>
  <si>
    <t>Service Body: DRW 60" CA</t>
  </si>
  <si>
    <t>6108D54</t>
  </si>
  <si>
    <t>Service Body: DRW 60" CA w/ Flip Tops</t>
  </si>
  <si>
    <t>6108D54F</t>
  </si>
  <si>
    <t>Service Body: DRW 84" CA</t>
  </si>
  <si>
    <t>6132D54</t>
  </si>
  <si>
    <t>Service Body: DRW 84" CA w. Flip Tops</t>
  </si>
  <si>
    <t>6132D54F</t>
  </si>
  <si>
    <t>Gooseneck Body: DRW 60" CA</t>
  </si>
  <si>
    <t>CM DT-9</t>
  </si>
  <si>
    <t>Welding Flat Bed 60 C/A</t>
  </si>
  <si>
    <t>240222PDM-1</t>
  </si>
  <si>
    <t>Flat Bed: DRW 60" CA</t>
  </si>
  <si>
    <t>CM PL-9</t>
  </si>
  <si>
    <t>Gooseneck Body: DRW 84" CA</t>
  </si>
  <si>
    <t>CM DT-11</t>
  </si>
  <si>
    <t>Flat Bed: DRW 84" CA</t>
  </si>
  <si>
    <t>CM PL-12</t>
  </si>
  <si>
    <t>Dump Body: DRW 60" CA / Knapheide</t>
  </si>
  <si>
    <t>RUGBY 9'</t>
  </si>
  <si>
    <t>Dump Body: DRW 84" CA / Knapheide</t>
  </si>
  <si>
    <t>RUGBY 11'</t>
  </si>
  <si>
    <t>2" Rear Receiver Hitch w/ 7-way Plug for Service, Dump, and Platform Body</t>
  </si>
  <si>
    <t>Total Cost for All Vehicles</t>
  </si>
  <si>
    <t>Additional Costs</t>
  </si>
  <si>
    <t>0.35% Contract Administrative Fee</t>
  </si>
  <si>
    <t>LA DEQ Waste Tire Fee (5 tires X $2.25 each)</t>
  </si>
  <si>
    <t>LA Safety Inspection Sticker - 2 Year</t>
  </si>
  <si>
    <t>Total Cost for Each Vehicle</t>
  </si>
  <si>
    <t>1 EA</t>
  </si>
  <si>
    <t>Agency  Information</t>
  </si>
  <si>
    <t>Delivery Point of Contact Name:</t>
  </si>
  <si>
    <t>LPAA Approval No</t>
  </si>
  <si>
    <t>Phone:</t>
  </si>
  <si>
    <t>Agency Name</t>
  </si>
  <si>
    <t>Email:</t>
  </si>
  <si>
    <t>Shopping Cart</t>
  </si>
  <si>
    <t>Vendor Information</t>
  </si>
  <si>
    <t>Courtesy Dodge</t>
  </si>
  <si>
    <t>Mike Solomon</t>
  </si>
  <si>
    <t xml:space="preserve">Vendor No. </t>
  </si>
  <si>
    <t>337-909-2111</t>
  </si>
  <si>
    <t>msolomon@courtesyautomotive.com</t>
  </si>
  <si>
    <t>Ford F-350 Crew
 Cab &amp; Chassis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</si>
</sst>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4"/>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wrapText="1"/>
      <protection hidden="1"/>
    </xf>
    <xf numFmtId="44" fontId="3" fillId="5" borderId="16" xfId="1" applyFont="1" applyFill="1" applyBorder="1" applyProtection="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44" fontId="3" fillId="0" borderId="20" xfId="0" applyNumberFormat="1" applyFont="1" applyBorder="1" applyProtection="1">
      <protection hidden="1"/>
    </xf>
    <xf numFmtId="0" fontId="3" fillId="0" borderId="16"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8" fillId="0" borderId="0" xfId="0" applyFont="1"/>
    <xf numFmtId="0" fontId="3" fillId="0" borderId="16" xfId="0" applyFont="1" applyBorder="1" applyAlignment="1" applyProtection="1">
      <alignment horizontal="center" wrapText="1"/>
      <protection hidden="1"/>
    </xf>
    <xf numFmtId="44" fontId="3" fillId="0" borderId="16" xfId="1" applyFont="1" applyBorder="1" applyAlignment="1" applyProtection="1">
      <protection hidden="1"/>
    </xf>
    <xf numFmtId="44" fontId="3" fillId="0" borderId="16" xfId="1" applyFont="1" applyFill="1" applyBorder="1" applyAlignment="1" applyProtection="1">
      <alignment horizontal="right"/>
      <protection hidden="1"/>
    </xf>
    <xf numFmtId="44" fontId="3" fillId="0" borderId="16" xfId="1" applyFont="1" applyBorder="1" applyAlignment="1" applyProtection="1">
      <alignment horizontal="right"/>
      <protection hidden="1"/>
    </xf>
    <xf numFmtId="44" fontId="3" fillId="5" borderId="16" xfId="1" applyFont="1" applyFill="1" applyBorder="1" applyAlignment="1" applyProtection="1">
      <alignment horizontal="right"/>
      <protection hidden="1"/>
    </xf>
    <xf numFmtId="0" fontId="7" fillId="0" borderId="8" xfId="0" applyFont="1" applyBorder="1" applyAlignment="1" applyProtection="1">
      <alignment horizontal="center"/>
      <protection hidden="1"/>
    </xf>
    <xf numFmtId="0" fontId="3" fillId="2" borderId="16" xfId="0" applyFont="1" applyFill="1" applyBorder="1" applyAlignment="1" applyProtection="1">
      <alignment horizontal="center" wrapText="1"/>
      <protection locked="0"/>
    </xf>
    <xf numFmtId="0" fontId="7" fillId="0" borderId="7" xfId="0" applyFont="1" applyBorder="1" applyAlignment="1" applyProtection="1">
      <alignment horizontal="center" wrapText="1"/>
      <protection hidden="1"/>
    </xf>
    <xf numFmtId="44" fontId="3" fillId="0" borderId="16" xfId="1" applyFont="1" applyFill="1" applyBorder="1" applyAlignment="1" applyProtection="1">
      <protection hidden="1"/>
    </xf>
    <xf numFmtId="44" fontId="3" fillId="0" borderId="0" xfId="0" applyNumberFormat="1" applyFont="1"/>
    <xf numFmtId="0" fontId="7" fillId="0" borderId="11" xfId="0" applyFont="1" applyBorder="1" applyAlignment="1" applyProtection="1">
      <alignment horizontal="center"/>
      <protection hidden="1"/>
    </xf>
    <xf numFmtId="0" fontId="5" fillId="4" borderId="16" xfId="0" applyFont="1" applyFill="1" applyBorder="1" applyAlignment="1" applyProtection="1">
      <alignment horizontal="center"/>
      <protection hidden="1"/>
    </xf>
    <xf numFmtId="0" fontId="3" fillId="5" borderId="16" xfId="0" applyFont="1" applyFill="1" applyBorder="1" applyAlignment="1" applyProtection="1">
      <alignment horizontal="left" vertical="top" wrapText="1"/>
      <protection hidden="1"/>
    </xf>
    <xf numFmtId="0" fontId="7" fillId="0" borderId="10" xfId="0" applyFont="1" applyBorder="1" applyProtection="1">
      <protection hidden="1"/>
    </xf>
    <xf numFmtId="0" fontId="7" fillId="0" borderId="9" xfId="0" applyFont="1" applyBorder="1" applyProtection="1">
      <protection hidden="1"/>
    </xf>
    <xf numFmtId="0" fontId="3" fillId="0" borderId="16" xfId="0" applyFont="1" applyBorder="1" applyAlignment="1" applyProtection="1">
      <alignment wrapText="1"/>
      <protection hidden="1"/>
    </xf>
    <xf numFmtId="0" fontId="3" fillId="0" borderId="16" xfId="0" applyFont="1" applyBorder="1" applyAlignment="1" applyProtection="1">
      <alignment horizontal="centerContinuous" wrapText="1"/>
      <protection hidden="1"/>
    </xf>
    <xf numFmtId="0" fontId="3" fillId="0" borderId="18" xfId="0" applyFont="1" applyBorder="1" applyAlignment="1" applyProtection="1">
      <alignment horizontal="centerContinuous"/>
      <protection hidden="1"/>
    </xf>
    <xf numFmtId="0" fontId="3" fillId="0" borderId="19" xfId="0" applyFont="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3" fillId="0" borderId="24" xfId="0" applyFont="1" applyBorder="1" applyAlignment="1" applyProtection="1">
      <alignment horizontal="centerContinuous"/>
      <protection hidden="1"/>
    </xf>
    <xf numFmtId="0" fontId="3" fillId="0" borderId="25" xfId="0" applyFont="1" applyBorder="1" applyProtection="1">
      <protection hidden="1"/>
    </xf>
    <xf numFmtId="44" fontId="3" fillId="0" borderId="26" xfId="0" applyNumberFormat="1" applyFont="1" applyBorder="1" applyProtection="1">
      <protection hidden="1"/>
    </xf>
    <xf numFmtId="0" fontId="3" fillId="0" borderId="0" xfId="0" applyFont="1" applyAlignment="1">
      <alignment horizontal="right"/>
    </xf>
    <xf numFmtId="0" fontId="3" fillId="2" borderId="0" xfId="0" applyFont="1" applyFill="1" applyAlignment="1" applyProtection="1">
      <alignment wrapText="1"/>
      <protection locked="0"/>
    </xf>
    <xf numFmtId="0" fontId="3" fillId="2" borderId="0" xfId="0" applyFont="1" applyFill="1" applyAlignment="1" applyProtection="1">
      <alignment horizontal="left"/>
      <protection locked="0"/>
    </xf>
    <xf numFmtId="0" fontId="3" fillId="2" borderId="0" xfId="0" applyFont="1" applyFill="1" applyAlignment="1" applyProtection="1">
      <alignment horizontal="left" wrapText="1"/>
      <protection locked="0"/>
    </xf>
    <xf numFmtId="0" fontId="6" fillId="0" borderId="0" xfId="0" applyFont="1" applyAlignment="1">
      <alignment horizontal="right" vertical="top" wrapText="1"/>
    </xf>
    <xf numFmtId="0" fontId="3" fillId="0" borderId="0" xfId="0" applyFont="1" applyAlignment="1">
      <alignment vertical="center"/>
    </xf>
    <xf numFmtId="0" fontId="6" fillId="0" borderId="0" xfId="0" applyFont="1" applyAlignment="1">
      <alignment horizontal="center" vertical="center"/>
    </xf>
    <xf numFmtId="164" fontId="3" fillId="0" borderId="0" xfId="0" applyNumberFormat="1" applyFont="1"/>
    <xf numFmtId="0" fontId="7" fillId="4" borderId="0" xfId="0" applyFont="1" applyFill="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23" xfId="0" applyFont="1" applyFill="1" applyBorder="1" applyAlignment="1" applyProtection="1">
      <alignment horizontal="centerContinuous" wrapText="1"/>
      <protection hidden="1"/>
    </xf>
    <xf numFmtId="0" fontId="7" fillId="4" borderId="22" xfId="0" applyFont="1" applyFill="1" applyBorder="1" applyAlignment="1" applyProtection="1">
      <alignment horizontal="centerContinuous" wrapText="1"/>
      <protection hidden="1"/>
    </xf>
    <xf numFmtId="0" fontId="7" fillId="4" borderId="21" xfId="0" applyFont="1" applyFill="1" applyBorder="1" applyAlignment="1" applyProtection="1">
      <alignment horizontal="centerContinuous" wrapText="1"/>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8"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7"/>
  <sheetViews>
    <sheetView tabSelected="1" view="pageLayout" zoomScaleNormal="100" workbookViewId="0">
      <selection activeCell="E9" sqref="E9"/>
    </sheetView>
  </sheetViews>
  <sheetFormatPr defaultColWidth="8.7109375" defaultRowHeight="15" x14ac:dyDescent="0.25"/>
  <cols>
    <col min="1" max="1" width="37.42578125" style="1" customWidth="1"/>
    <col min="2" max="2" width="16.28515625" style="1" customWidth="1"/>
    <col min="3" max="3" width="16.5703125" style="1" customWidth="1"/>
    <col min="4" max="4" width="17.42578125" style="1" bestFit="1" customWidth="1"/>
    <col min="5" max="5" width="16.5703125" style="1" customWidth="1"/>
    <col min="6" max="6" width="12.5703125" style="1" bestFit="1" customWidth="1"/>
    <col min="7" max="16384" width="8.7109375" style="1"/>
  </cols>
  <sheetData>
    <row r="1" spans="1:6" ht="27.4" customHeight="1" thickTop="1" thickBot="1" x14ac:dyDescent="0.35">
      <c r="A1" s="70" t="s">
        <v>0</v>
      </c>
      <c r="B1" s="71"/>
      <c r="C1" s="71"/>
      <c r="D1" s="71"/>
      <c r="E1" s="72"/>
    </row>
    <row r="2" spans="1:6" s="73" customFormat="1" ht="38.25" thickBot="1" x14ac:dyDescent="0.35">
      <c r="A2" s="27" t="s">
        <v>97</v>
      </c>
      <c r="B2" s="18" t="s">
        <v>3</v>
      </c>
      <c r="C2" s="18">
        <v>86</v>
      </c>
      <c r="D2" s="18" t="s">
        <v>4</v>
      </c>
      <c r="E2" s="25" t="s">
        <v>5</v>
      </c>
    </row>
    <row r="3" spans="1:6" s="19" customFormat="1" ht="19.5" thickBot="1" x14ac:dyDescent="0.35">
      <c r="A3" s="34" t="s">
        <v>6</v>
      </c>
      <c r="B3" s="33">
        <v>4400023793</v>
      </c>
      <c r="C3" s="33" t="s">
        <v>7</v>
      </c>
      <c r="D3" s="30" t="s">
        <v>8</v>
      </c>
      <c r="E3" s="25"/>
    </row>
    <row r="4" spans="1:6" customFormat="1" ht="21" x14ac:dyDescent="0.35">
      <c r="A4" s="67" t="s">
        <v>9</v>
      </c>
      <c r="B4" s="68"/>
      <c r="C4" s="68"/>
      <c r="D4" s="68"/>
      <c r="E4" s="69"/>
      <c r="F4" s="1"/>
    </row>
    <row r="5" spans="1:6" customFormat="1" x14ac:dyDescent="0.25">
      <c r="A5" s="2" t="s">
        <v>10</v>
      </c>
      <c r="B5" s="3" t="s">
        <v>11</v>
      </c>
      <c r="C5" s="3" t="s">
        <v>12</v>
      </c>
      <c r="D5" s="3" t="s">
        <v>13</v>
      </c>
      <c r="E5" s="4" t="s">
        <v>14</v>
      </c>
      <c r="F5" s="1"/>
    </row>
    <row r="6" spans="1:6" customFormat="1" x14ac:dyDescent="0.25">
      <c r="A6" s="5" t="s">
        <v>15</v>
      </c>
      <c r="B6" s="6" t="s">
        <v>16</v>
      </c>
      <c r="C6" s="7">
        <v>62601</v>
      </c>
      <c r="D6" s="8"/>
      <c r="E6" s="9">
        <f>$C6*D6</f>
        <v>0</v>
      </c>
      <c r="F6" s="1"/>
    </row>
    <row r="7" spans="1:6" customFormat="1" ht="18.75" x14ac:dyDescent="0.3">
      <c r="A7" s="64" t="s">
        <v>17</v>
      </c>
      <c r="B7" s="65"/>
      <c r="C7" s="65"/>
      <c r="D7" s="65"/>
      <c r="E7" s="66"/>
      <c r="F7" s="1"/>
    </row>
    <row r="8" spans="1:6" customFormat="1" x14ac:dyDescent="0.25">
      <c r="A8" s="10" t="s">
        <v>18</v>
      </c>
      <c r="B8" s="3" t="s">
        <v>11</v>
      </c>
      <c r="C8" s="3" t="s">
        <v>12</v>
      </c>
      <c r="D8" s="3" t="s">
        <v>13</v>
      </c>
      <c r="E8" s="4" t="s">
        <v>14</v>
      </c>
      <c r="F8" s="1"/>
    </row>
    <row r="9" spans="1:6" customFormat="1" x14ac:dyDescent="0.25">
      <c r="A9" s="5" t="s">
        <v>19</v>
      </c>
      <c r="B9" s="6" t="s">
        <v>16</v>
      </c>
      <c r="C9" s="13">
        <v>56155</v>
      </c>
      <c r="D9" s="8"/>
      <c r="E9" s="9">
        <f t="shared" ref="E9:E11" si="0">$C9*D9</f>
        <v>0</v>
      </c>
      <c r="F9" s="1"/>
    </row>
    <row r="10" spans="1:6" customFormat="1" x14ac:dyDescent="0.25">
      <c r="A10" s="5" t="s">
        <v>20</v>
      </c>
      <c r="B10" s="6" t="s">
        <v>21</v>
      </c>
      <c r="C10" s="13">
        <v>65926</v>
      </c>
      <c r="D10" s="8"/>
      <c r="E10" s="9">
        <f t="shared" si="0"/>
        <v>0</v>
      </c>
      <c r="F10" s="1"/>
    </row>
    <row r="11" spans="1:6" customFormat="1" x14ac:dyDescent="0.25">
      <c r="A11" s="11" t="s">
        <v>22</v>
      </c>
      <c r="B11" s="12" t="s">
        <v>21</v>
      </c>
      <c r="C11" s="13">
        <v>59480</v>
      </c>
      <c r="D11" s="8"/>
      <c r="E11" s="9">
        <f t="shared" si="0"/>
        <v>0</v>
      </c>
      <c r="F11" s="1"/>
    </row>
    <row r="12" spans="1:6" customFormat="1" ht="18.75" x14ac:dyDescent="0.3">
      <c r="A12" s="61" t="s">
        <v>23</v>
      </c>
      <c r="B12" s="62"/>
      <c r="C12" s="62"/>
      <c r="D12" s="62"/>
      <c r="E12" s="63"/>
      <c r="F12" s="1"/>
    </row>
    <row r="13" spans="1:6" customFormat="1" x14ac:dyDescent="0.25">
      <c r="A13" s="20" t="s">
        <v>24</v>
      </c>
      <c r="B13" s="26"/>
      <c r="C13" s="36" t="s">
        <v>25</v>
      </c>
      <c r="D13" s="36"/>
      <c r="E13" s="26"/>
      <c r="F13" s="1"/>
    </row>
    <row r="14" spans="1:6" customFormat="1" x14ac:dyDescent="0.25">
      <c r="A14" s="20" t="s">
        <v>26</v>
      </c>
      <c r="B14" s="26"/>
      <c r="C14" s="36"/>
      <c r="D14" s="36"/>
      <c r="E14" s="35"/>
      <c r="F14" s="1"/>
    </row>
    <row r="15" spans="1:6" ht="18.75" x14ac:dyDescent="0.3">
      <c r="A15" s="58" t="s">
        <v>27</v>
      </c>
      <c r="B15" s="59"/>
      <c r="C15" s="59"/>
      <c r="D15" s="59"/>
      <c r="E15" s="60"/>
    </row>
    <row r="16" spans="1:6" x14ac:dyDescent="0.25">
      <c r="A16" s="2" t="s">
        <v>28</v>
      </c>
      <c r="B16" s="3" t="s">
        <v>29</v>
      </c>
      <c r="C16" s="3" t="s">
        <v>30</v>
      </c>
      <c r="D16" s="3" t="s">
        <v>31</v>
      </c>
      <c r="E16" s="4" t="s">
        <v>14</v>
      </c>
    </row>
    <row r="17" spans="1:6" customFormat="1" x14ac:dyDescent="0.25">
      <c r="A17" s="5" t="s">
        <v>32</v>
      </c>
      <c r="B17" s="17">
        <v>1</v>
      </c>
      <c r="C17" s="21">
        <v>91</v>
      </c>
      <c r="D17" s="8"/>
      <c r="E17" s="9">
        <f t="shared" ref="E17:E24" si="1">IF(D17="Yes",$C17*SUM($D$6:$D$12),0)</f>
        <v>0</v>
      </c>
      <c r="F17" s="1"/>
    </row>
    <row r="18" spans="1:6" customFormat="1" x14ac:dyDescent="0.25">
      <c r="A18" s="5" t="s">
        <v>33</v>
      </c>
      <c r="B18" s="17">
        <v>4</v>
      </c>
      <c r="C18" s="21">
        <v>468</v>
      </c>
      <c r="D18" s="8"/>
      <c r="E18" s="9">
        <f t="shared" si="1"/>
        <v>0</v>
      </c>
      <c r="F18" s="1"/>
    </row>
    <row r="19" spans="1:6" customFormat="1" x14ac:dyDescent="0.25">
      <c r="A19" s="5" t="s">
        <v>34</v>
      </c>
      <c r="B19" s="17" t="s">
        <v>35</v>
      </c>
      <c r="C19" s="23">
        <v>291</v>
      </c>
      <c r="D19" s="8"/>
      <c r="E19" s="9">
        <f t="shared" si="1"/>
        <v>0</v>
      </c>
      <c r="F19" s="1"/>
    </row>
    <row r="20" spans="1:6" customFormat="1" x14ac:dyDescent="0.25">
      <c r="A20" s="5" t="s">
        <v>36</v>
      </c>
      <c r="B20" s="17" t="s">
        <v>37</v>
      </c>
      <c r="C20" s="23">
        <v>114</v>
      </c>
      <c r="D20" s="8"/>
      <c r="E20" s="9">
        <f t="shared" si="1"/>
        <v>0</v>
      </c>
      <c r="F20" s="1"/>
    </row>
    <row r="21" spans="1:6" customFormat="1" x14ac:dyDescent="0.25">
      <c r="A21" s="5" t="s">
        <v>38</v>
      </c>
      <c r="B21" s="17">
        <v>512</v>
      </c>
      <c r="C21" s="23">
        <v>319</v>
      </c>
      <c r="D21" s="8"/>
      <c r="E21" s="9">
        <f t="shared" si="1"/>
        <v>0</v>
      </c>
      <c r="F21" s="1"/>
    </row>
    <row r="22" spans="1:6" customFormat="1" x14ac:dyDescent="0.25">
      <c r="A22" s="5" t="s">
        <v>39</v>
      </c>
      <c r="B22" s="17">
        <v>872</v>
      </c>
      <c r="C22" s="23">
        <v>377</v>
      </c>
      <c r="D22" s="8"/>
      <c r="E22" s="9">
        <f t="shared" si="1"/>
        <v>0</v>
      </c>
      <c r="F22" s="1"/>
    </row>
    <row r="23" spans="1:6" customFormat="1" x14ac:dyDescent="0.25">
      <c r="A23" s="5" t="s">
        <v>40</v>
      </c>
      <c r="B23" s="17" t="s">
        <v>41</v>
      </c>
      <c r="C23" s="23">
        <v>91</v>
      </c>
      <c r="D23" s="8"/>
      <c r="E23" s="9">
        <f t="shared" si="1"/>
        <v>0</v>
      </c>
      <c r="F23" s="1"/>
    </row>
    <row r="24" spans="1:6" customFormat="1" x14ac:dyDescent="0.25">
      <c r="A24" s="5" t="s">
        <v>42</v>
      </c>
      <c r="B24" s="17" t="s">
        <v>43</v>
      </c>
      <c r="C24" s="23">
        <v>1096</v>
      </c>
      <c r="D24" s="8"/>
      <c r="E24" s="9">
        <f t="shared" si="1"/>
        <v>0</v>
      </c>
      <c r="F24" s="1"/>
    </row>
    <row r="25" spans="1:6" customFormat="1" x14ac:dyDescent="0.25">
      <c r="A25" s="5" t="s">
        <v>44</v>
      </c>
      <c r="B25" s="17" t="s">
        <v>45</v>
      </c>
      <c r="C25" s="23" t="s">
        <v>46</v>
      </c>
      <c r="D25" s="8"/>
      <c r="E25" s="9">
        <f>IF(D25="YES","NC",0)</f>
        <v>0</v>
      </c>
      <c r="F25" s="1"/>
    </row>
    <row r="26" spans="1:6" customFormat="1" x14ac:dyDescent="0.25">
      <c r="A26" s="5" t="s">
        <v>47</v>
      </c>
      <c r="B26" s="17">
        <v>525</v>
      </c>
      <c r="C26" s="23" t="s">
        <v>45</v>
      </c>
      <c r="D26" s="8"/>
      <c r="E26" s="9">
        <f t="shared" ref="E26:E28" si="2">IF(D26="YES","NC",0)</f>
        <v>0</v>
      </c>
      <c r="F26" s="1"/>
    </row>
    <row r="27" spans="1:6" ht="30" x14ac:dyDescent="0.25">
      <c r="A27" s="5" t="s">
        <v>48</v>
      </c>
      <c r="B27" s="17" t="s">
        <v>49</v>
      </c>
      <c r="C27" s="24" t="s">
        <v>45</v>
      </c>
      <c r="D27" s="8"/>
      <c r="E27" s="9">
        <f t="shared" si="2"/>
        <v>0</v>
      </c>
    </row>
    <row r="28" spans="1:6" x14ac:dyDescent="0.25">
      <c r="A28" s="5" t="s">
        <v>50</v>
      </c>
      <c r="B28" s="17" t="s">
        <v>45</v>
      </c>
      <c r="C28" s="22" t="s">
        <v>46</v>
      </c>
      <c r="D28" s="8"/>
      <c r="E28" s="9">
        <f t="shared" si="2"/>
        <v>0</v>
      </c>
    </row>
    <row r="29" spans="1:6" ht="15.6" customHeight="1" x14ac:dyDescent="0.25">
      <c r="A29" s="5" t="s">
        <v>51</v>
      </c>
      <c r="B29" s="17" t="s">
        <v>52</v>
      </c>
      <c r="C29" s="24">
        <v>273</v>
      </c>
      <c r="D29" s="8"/>
      <c r="E29" s="9">
        <f>IF(D29="Yes",$C29*SUM($D$6:$D$14),0)</f>
        <v>0</v>
      </c>
    </row>
    <row r="30" spans="1:6" customFormat="1" ht="18.75" x14ac:dyDescent="0.3">
      <c r="A30" s="58" t="s">
        <v>53</v>
      </c>
      <c r="B30" s="59"/>
      <c r="C30" s="59"/>
      <c r="D30" s="59"/>
      <c r="E30" s="60"/>
      <c r="F30" s="29"/>
    </row>
    <row r="31" spans="1:6" customFormat="1" x14ac:dyDescent="0.25">
      <c r="A31" s="11" t="s">
        <v>54</v>
      </c>
      <c r="B31" s="14" t="s">
        <v>55</v>
      </c>
      <c r="C31" s="15">
        <v>12951</v>
      </c>
      <c r="D31" s="8"/>
      <c r="E31" s="9">
        <f t="shared" ref="E31:E42" si="3">IF(D31="Yes",$C31*SUM($D$6:$D$12),0)</f>
        <v>0</v>
      </c>
      <c r="F31" s="1"/>
    </row>
    <row r="32" spans="1:6" customFormat="1" x14ac:dyDescent="0.25">
      <c r="A32" s="11" t="s">
        <v>56</v>
      </c>
      <c r="B32" s="14" t="s">
        <v>57</v>
      </c>
      <c r="C32" s="15">
        <v>14892</v>
      </c>
      <c r="D32" s="8"/>
      <c r="E32" s="9">
        <f t="shared" si="3"/>
        <v>0</v>
      </c>
      <c r="F32" s="1"/>
    </row>
    <row r="33" spans="1:6" customFormat="1" x14ac:dyDescent="0.25">
      <c r="A33" s="11" t="s">
        <v>58</v>
      </c>
      <c r="B33" s="14" t="s">
        <v>59</v>
      </c>
      <c r="C33" s="15">
        <v>15390</v>
      </c>
      <c r="D33" s="8"/>
      <c r="E33" s="9">
        <f t="shared" si="3"/>
        <v>0</v>
      </c>
      <c r="F33" s="1"/>
    </row>
    <row r="34" spans="1:6" customFormat="1" x14ac:dyDescent="0.25">
      <c r="A34" s="11" t="s">
        <v>60</v>
      </c>
      <c r="B34" s="14" t="s">
        <v>61</v>
      </c>
      <c r="C34" s="15">
        <v>17436</v>
      </c>
      <c r="D34" s="8"/>
      <c r="E34" s="9">
        <f t="shared" si="3"/>
        <v>0</v>
      </c>
      <c r="F34" s="1"/>
    </row>
    <row r="35" spans="1:6" customFormat="1" x14ac:dyDescent="0.25">
      <c r="A35" s="11" t="s">
        <v>62</v>
      </c>
      <c r="B35" s="14" t="s">
        <v>63</v>
      </c>
      <c r="C35" s="15">
        <v>6598</v>
      </c>
      <c r="D35" s="8"/>
      <c r="E35" s="9">
        <f t="shared" si="3"/>
        <v>0</v>
      </c>
      <c r="F35" s="1"/>
    </row>
    <row r="36" spans="1:6" customFormat="1" x14ac:dyDescent="0.25">
      <c r="A36" s="5" t="s">
        <v>64</v>
      </c>
      <c r="B36" s="17" t="s">
        <v>65</v>
      </c>
      <c r="C36" s="28">
        <v>17421.900000000001</v>
      </c>
      <c r="D36" s="8"/>
      <c r="E36" s="9">
        <f t="shared" si="3"/>
        <v>0</v>
      </c>
      <c r="F36" s="1"/>
    </row>
    <row r="37" spans="1:6" customFormat="1" x14ac:dyDescent="0.25">
      <c r="A37" s="11" t="s">
        <v>66</v>
      </c>
      <c r="B37" s="14" t="s">
        <v>67</v>
      </c>
      <c r="C37" s="15">
        <v>6474</v>
      </c>
      <c r="D37" s="8"/>
      <c r="E37" s="9">
        <f t="shared" si="3"/>
        <v>0</v>
      </c>
      <c r="F37" s="1"/>
    </row>
    <row r="38" spans="1:6" customFormat="1" x14ac:dyDescent="0.25">
      <c r="A38" s="11" t="s">
        <v>68</v>
      </c>
      <c r="B38" s="14" t="s">
        <v>69</v>
      </c>
      <c r="C38" s="15">
        <v>6891</v>
      </c>
      <c r="D38" s="8"/>
      <c r="E38" s="9">
        <f t="shared" si="3"/>
        <v>0</v>
      </c>
      <c r="F38" s="1"/>
    </row>
    <row r="39" spans="1:6" customFormat="1" x14ac:dyDescent="0.25">
      <c r="A39" s="11" t="s">
        <v>70</v>
      </c>
      <c r="B39" s="14" t="s">
        <v>71</v>
      </c>
      <c r="C39" s="15">
        <v>7187</v>
      </c>
      <c r="D39" s="8"/>
      <c r="E39" s="9">
        <f t="shared" si="3"/>
        <v>0</v>
      </c>
      <c r="F39" s="1"/>
    </row>
    <row r="40" spans="1:6" customFormat="1" x14ac:dyDescent="0.25">
      <c r="A40" s="11" t="s">
        <v>72</v>
      </c>
      <c r="B40" s="14" t="s">
        <v>73</v>
      </c>
      <c r="C40" s="15">
        <v>16596</v>
      </c>
      <c r="D40" s="8"/>
      <c r="E40" s="9">
        <f t="shared" si="3"/>
        <v>0</v>
      </c>
      <c r="F40" s="1"/>
    </row>
    <row r="41" spans="1:6" customFormat="1" x14ac:dyDescent="0.25">
      <c r="A41" s="11" t="s">
        <v>74</v>
      </c>
      <c r="B41" s="14" t="s">
        <v>75</v>
      </c>
      <c r="C41" s="15">
        <v>16987</v>
      </c>
      <c r="D41" s="8"/>
      <c r="E41" s="9">
        <f t="shared" si="3"/>
        <v>0</v>
      </c>
      <c r="F41" s="1"/>
    </row>
    <row r="42" spans="1:6" customFormat="1" ht="30" x14ac:dyDescent="0.25">
      <c r="A42" s="11" t="s">
        <v>76</v>
      </c>
      <c r="B42" s="14"/>
      <c r="C42" s="15">
        <v>750</v>
      </c>
      <c r="D42" s="8"/>
      <c r="E42" s="9">
        <f t="shared" si="3"/>
        <v>0</v>
      </c>
      <c r="F42" s="1"/>
    </row>
    <row r="43" spans="1:6" ht="15.75" thickBot="1" x14ac:dyDescent="0.3">
      <c r="A43" s="37" t="s">
        <v>77</v>
      </c>
      <c r="B43" s="38"/>
      <c r="C43" s="38"/>
      <c r="D43" s="38" t="str">
        <f>IF(SUM(D6:D14)=0,"",IF(SUM(D6:D14)=1,"1 Vehicle",SUM(D6:D14)&amp;" Vehicles"))</f>
        <v/>
      </c>
      <c r="E43" s="16">
        <f>IF(SUM(D6:D14)=0,0,SUM(E6:E42)/SUM(D6:D14))</f>
        <v>0</v>
      </c>
      <c r="F43" s="29"/>
    </row>
    <row r="44" spans="1:6" customFormat="1" ht="19.5" thickTop="1" x14ac:dyDescent="0.3">
      <c r="A44" s="55" t="s">
        <v>78</v>
      </c>
      <c r="B44" s="56"/>
      <c r="C44" s="56"/>
      <c r="D44" s="56"/>
      <c r="E44" s="57"/>
      <c r="F44" s="29"/>
    </row>
    <row r="45" spans="1:6" customFormat="1" x14ac:dyDescent="0.25">
      <c r="A45" s="39" t="s">
        <v>79</v>
      </c>
      <c r="B45" s="40"/>
      <c r="C45" s="40"/>
      <c r="D45" s="40"/>
      <c r="E45" s="9">
        <f>ROUND(0.0035*E43,2)</f>
        <v>0</v>
      </c>
      <c r="F45" s="1"/>
    </row>
    <row r="46" spans="1:6" customFormat="1" x14ac:dyDescent="0.25">
      <c r="A46" s="39" t="s">
        <v>80</v>
      </c>
      <c r="B46" s="40"/>
      <c r="C46" s="40"/>
      <c r="D46" s="40"/>
      <c r="E46" s="9">
        <v>11.25</v>
      </c>
      <c r="F46" s="1"/>
    </row>
    <row r="47" spans="1:6" customFormat="1" x14ac:dyDescent="0.25">
      <c r="A47" s="39" t="s">
        <v>81</v>
      </c>
      <c r="B47" s="40"/>
      <c r="C47" s="40"/>
      <c r="D47" s="40"/>
      <c r="E47" s="9">
        <v>20</v>
      </c>
      <c r="F47" s="1"/>
    </row>
    <row r="48" spans="1:6" customFormat="1" x14ac:dyDescent="0.25">
      <c r="A48" s="39" t="s">
        <v>82</v>
      </c>
      <c r="B48" s="40"/>
      <c r="C48" s="40"/>
      <c r="D48" s="6" t="s">
        <v>83</v>
      </c>
      <c r="E48" s="9">
        <f>IF(SUM(E43:E47)&lt;100,0,SUM(E43:E47))</f>
        <v>0</v>
      </c>
      <c r="F48" s="1"/>
    </row>
    <row r="49" spans="1:6" customFormat="1" x14ac:dyDescent="0.25">
      <c r="A49" s="41" t="s">
        <v>77</v>
      </c>
      <c r="B49" s="42"/>
      <c r="C49" s="43"/>
      <c r="D49" s="44" t="str">
        <f>IF(SUM(D6:D11)=0,"",IF(SUM(D6:D11)=1,"1 Vehicle",SUM(D6:D11)&amp;" Vehicles"))</f>
        <v/>
      </c>
      <c r="E49" s="45">
        <f>E48*SUM($D6:$D11)</f>
        <v>0</v>
      </c>
      <c r="F49" s="1"/>
    </row>
    <row r="50" spans="1:6" ht="16.149999999999999" customHeight="1" x14ac:dyDescent="0.3">
      <c r="A50" s="54" t="s">
        <v>84</v>
      </c>
      <c r="B50" s="54"/>
      <c r="C50" s="54"/>
      <c r="D50" s="54"/>
      <c r="E50" s="54"/>
    </row>
    <row r="51" spans="1:6" x14ac:dyDescent="0.25">
      <c r="A51" s="46" t="s">
        <v>85</v>
      </c>
      <c r="B51" s="47"/>
      <c r="C51" s="47"/>
      <c r="D51" s="1" t="s">
        <v>86</v>
      </c>
      <c r="E51" s="48"/>
    </row>
    <row r="52" spans="1:6" x14ac:dyDescent="0.25">
      <c r="A52" s="46" t="s">
        <v>87</v>
      </c>
      <c r="B52" s="47"/>
      <c r="C52" s="47"/>
      <c r="D52" s="1" t="s">
        <v>88</v>
      </c>
      <c r="E52" s="49"/>
    </row>
    <row r="53" spans="1:6" x14ac:dyDescent="0.25">
      <c r="A53" s="46" t="s">
        <v>89</v>
      </c>
      <c r="B53" s="47"/>
      <c r="C53" s="47"/>
      <c r="D53" s="1" t="s">
        <v>90</v>
      </c>
      <c r="E53" s="48"/>
    </row>
    <row r="54" spans="1:6" ht="16.899999999999999" customHeight="1" x14ac:dyDescent="0.3">
      <c r="A54" s="54" t="s">
        <v>91</v>
      </c>
      <c r="B54" s="54"/>
      <c r="C54" s="54"/>
      <c r="D54" s="54"/>
      <c r="E54" s="54"/>
    </row>
    <row r="55" spans="1:6" x14ac:dyDescent="0.25">
      <c r="A55" s="50" t="s">
        <v>92</v>
      </c>
      <c r="B55" s="51" t="s">
        <v>93</v>
      </c>
      <c r="C55" s="51"/>
      <c r="D55" s="51" t="s">
        <v>94</v>
      </c>
      <c r="E55" s="52">
        <v>310062165</v>
      </c>
    </row>
    <row r="56" spans="1:6" x14ac:dyDescent="0.25">
      <c r="A56" s="46" t="s">
        <v>87</v>
      </c>
      <c r="B56" s="53" t="s">
        <v>95</v>
      </c>
      <c r="C56" s="53"/>
      <c r="D56" s="53"/>
      <c r="E56" s="53"/>
    </row>
    <row r="57" spans="1:6" x14ac:dyDescent="0.25">
      <c r="A57" s="46" t="s">
        <v>89</v>
      </c>
      <c r="B57" s="1" t="s">
        <v>96</v>
      </c>
    </row>
  </sheetData>
  <sheetProtection algorithmName="SHA-512" hashValue="CuZQi83rjxrJpW0fIJEv8+tsF/ctGbmzcI+pTvMTG1T2ykV0EDIJA33MS7oE+GXQ+aSZjpgkObDZvAJr4OpKuw==" saltValue="syjbOVO3uJ3p/x2S7y+N0g==" spinCount="100000" sheet="1" formatColumns="0" formatRows="0"/>
  <dataValidations count="2">
    <dataValidation type="list" allowBlank="1" showInputMessage="1" showErrorMessage="1" sqref="D17:D29 D31:D42" xr:uid="{00000000-0002-0000-0000-000000000000}">
      <formula1>"Yes, "</formula1>
    </dataValidation>
    <dataValidation type="custom" allowBlank="1" showInputMessage="1" showErrorMessage="1" error="Only one vehicle configuration may be used on each spreadsheet." sqref="D6" xr:uid="{00000000-0002-0000-0000-000001000000}">
      <formula1>IF(SUM(D9:D11)=0,TRUE,FALSE)</formula1>
    </dataValidation>
  </dataValidations>
  <pageMargins left="0.7" right="0.7" top="0.75" bottom="0.75" header="0.3" footer="0.3"/>
  <pageSetup scale="86" fitToHeight="0" orientation="portrait" r:id="rId1"/>
  <headerFooter>
    <oddHeader>&amp;CPO# ____________________________&amp;R7/1/2025</oddHeader>
    <oddFooter xml:space="preserve">&amp;RA/6/1/2023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B4A68-865D-4F4C-8F52-D185D1CE0637}">
  <dimension ref="A1:A2"/>
  <sheetViews>
    <sheetView workbookViewId="0">
      <selection sqref="A1:A2"/>
    </sheetView>
  </sheetViews>
  <sheetFormatPr defaultRowHeight="15" x14ac:dyDescent="0.25"/>
  <cols>
    <col min="1" max="1" width="100.28515625" bestFit="1" customWidth="1"/>
  </cols>
  <sheetData>
    <row r="1" spans="1:1" s="1" customFormat="1" ht="21" x14ac:dyDescent="0.35">
      <c r="A1" s="31" t="s">
        <v>1</v>
      </c>
    </row>
    <row r="2" spans="1:1" s="1" customFormat="1" ht="180" customHeight="1" x14ac:dyDescent="0.25">
      <c r="A2" s="32"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33FFA6-59DF-4D76-8AF2-C1E978EBE72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36AFF5F-FD34-44C8-8349-783B98EE6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31CF26F-1D2A-4718-92A8-3A1E6EBD49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86-F350 Crew C&amp;C</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2025-07-18T18:37:55Z</cp:lastPrinted>
  <dcterms:created xsi:type="dcterms:W3CDTF">2016-08-11T20:23:26Z</dcterms:created>
  <dcterms:modified xsi:type="dcterms:W3CDTF">2026-03-12T20:57:58Z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