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Gotrea\Desktop\School Bus, SW\4400020915 Kent-Mitchell - Thomas Built\"/>
    </mc:Choice>
  </mc:AlternateContent>
  <bookViews>
    <workbookView xWindow="0" yWindow="0" windowWidth="28800" windowHeight="12360" tabRatio="737" firstSheet="7" activeTab="15"/>
  </bookViews>
  <sheets>
    <sheet name="Instructions " sheetId="75" r:id="rId1"/>
    <sheet name="29-30 Passenger Gas" sheetId="76" r:id="rId2"/>
    <sheet name="47-48 Passenger Diesel" sheetId="77" r:id="rId3"/>
    <sheet name="47-48 Passenger LPG" sheetId="78" r:id="rId4"/>
    <sheet name="53-54 Passenger Diesel" sheetId="79" r:id="rId5"/>
    <sheet name="53-54 Passenger LPG" sheetId="80" r:id="rId6"/>
    <sheet name="59 Passenger Diesel" sheetId="81" r:id="rId7"/>
    <sheet name="65 Passenger Diesel" sheetId="82" r:id="rId8"/>
    <sheet name="65 Passenger CNG" sheetId="83" r:id="rId9"/>
    <sheet name="71 Passenger Diesel" sheetId="84" r:id="rId10"/>
    <sheet name="71 Passenger LPG" sheetId="87" r:id="rId11"/>
    <sheet name="71 Passenger CNG" sheetId="88" r:id="rId12"/>
    <sheet name="71 Passenger Electric" sheetId="89" r:id="rId13"/>
    <sheet name="77 Passenger Diesel" sheetId="90" r:id="rId14"/>
    <sheet name="77 Passenger LPG" sheetId="85" r:id="rId15"/>
    <sheet name="77 Passenger CNG" sheetId="86" r:id="rId16"/>
  </sheets>
  <calcPr calcId="162913"/>
</workbook>
</file>

<file path=xl/calcChain.xml><?xml version="1.0" encoding="utf-8"?>
<calcChain xmlns="http://schemas.openxmlformats.org/spreadsheetml/2006/main">
  <c r="D47" i="90" l="1"/>
  <c r="D47" i="84"/>
  <c r="D47" i="82"/>
  <c r="D47" i="81"/>
  <c r="D47" i="79"/>
  <c r="D47" i="77"/>
  <c r="D47" i="76"/>
  <c r="F63" i="76" l="1"/>
  <c r="F63" i="77"/>
  <c r="F63" i="78"/>
  <c r="F63" i="79"/>
  <c r="F63" i="80"/>
  <c r="F63" i="81"/>
  <c r="F63" i="82"/>
  <c r="F63" i="83"/>
  <c r="F63" i="84"/>
  <c r="F63" i="87"/>
  <c r="F63" i="88"/>
  <c r="F63" i="89"/>
  <c r="F63" i="90"/>
  <c r="F63" i="85"/>
  <c r="F63" i="86"/>
  <c r="F49" i="90" l="1"/>
  <c r="F48" i="90"/>
  <c r="F47" i="90"/>
  <c r="F46" i="90"/>
  <c r="F45" i="90"/>
  <c r="F44" i="90"/>
  <c r="F43" i="90"/>
  <c r="F42" i="90"/>
  <c r="F41" i="90"/>
  <c r="F40" i="90"/>
  <c r="F39" i="90"/>
  <c r="F38" i="90"/>
  <c r="F37" i="90"/>
  <c r="F36" i="90"/>
  <c r="F35" i="90"/>
  <c r="F34" i="90"/>
  <c r="F33" i="90"/>
  <c r="F32" i="90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4" i="90"/>
  <c r="F49" i="89"/>
  <c r="F48" i="89"/>
  <c r="F47" i="89"/>
  <c r="F46" i="89"/>
  <c r="F45" i="89"/>
  <c r="F44" i="89"/>
  <c r="F43" i="89"/>
  <c r="F42" i="89"/>
  <c r="F41" i="89"/>
  <c r="F40" i="89"/>
  <c r="F39" i="89"/>
  <c r="F38" i="89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4" i="89"/>
  <c r="F49" i="88"/>
  <c r="F48" i="88"/>
  <c r="F47" i="88"/>
  <c r="F46" i="88"/>
  <c r="F45" i="88"/>
  <c r="F44" i="88"/>
  <c r="F43" i="88"/>
  <c r="F42" i="88"/>
  <c r="F41" i="88"/>
  <c r="F40" i="88"/>
  <c r="F39" i="88"/>
  <c r="F38" i="88"/>
  <c r="F37" i="88"/>
  <c r="F36" i="88"/>
  <c r="F35" i="88"/>
  <c r="F34" i="88"/>
  <c r="F33" i="88"/>
  <c r="F32" i="88"/>
  <c r="F31" i="88"/>
  <c r="F30" i="88"/>
  <c r="F29" i="88"/>
  <c r="F28" i="88"/>
  <c r="F27" i="88"/>
  <c r="F26" i="88"/>
  <c r="F25" i="88"/>
  <c r="F24" i="88"/>
  <c r="F23" i="88"/>
  <c r="F22" i="88"/>
  <c r="F21" i="88"/>
  <c r="F20" i="88"/>
  <c r="F19" i="88"/>
  <c r="F18" i="88"/>
  <c r="F17" i="88"/>
  <c r="F14" i="88"/>
  <c r="F49" i="87"/>
  <c r="F48" i="87"/>
  <c r="F47" i="87"/>
  <c r="F46" i="87"/>
  <c r="F45" i="87"/>
  <c r="F44" i="87"/>
  <c r="F43" i="87"/>
  <c r="F42" i="87"/>
  <c r="F41" i="87"/>
  <c r="F40" i="87"/>
  <c r="F39" i="87"/>
  <c r="F38" i="87"/>
  <c r="F37" i="87"/>
  <c r="F36" i="87"/>
  <c r="F35" i="87"/>
  <c r="F34" i="87"/>
  <c r="F33" i="87"/>
  <c r="F32" i="87"/>
  <c r="F31" i="87"/>
  <c r="F30" i="87"/>
  <c r="F29" i="87"/>
  <c r="F28" i="87"/>
  <c r="F27" i="87"/>
  <c r="F26" i="87"/>
  <c r="F25" i="87"/>
  <c r="F24" i="87"/>
  <c r="F23" i="87"/>
  <c r="F22" i="87"/>
  <c r="F21" i="87"/>
  <c r="F20" i="87"/>
  <c r="F19" i="87"/>
  <c r="F18" i="87"/>
  <c r="F17" i="87"/>
  <c r="F14" i="87"/>
  <c r="F49" i="86"/>
  <c r="F48" i="86"/>
  <c r="F47" i="86"/>
  <c r="F46" i="86"/>
  <c r="F45" i="86"/>
  <c r="F44" i="86"/>
  <c r="F43" i="86"/>
  <c r="F42" i="86"/>
  <c r="F41" i="86"/>
  <c r="F40" i="86"/>
  <c r="F39" i="86"/>
  <c r="F38" i="86"/>
  <c r="F37" i="86"/>
  <c r="F36" i="86"/>
  <c r="F35" i="86"/>
  <c r="F34" i="86"/>
  <c r="F33" i="86"/>
  <c r="F32" i="86"/>
  <c r="F31" i="86"/>
  <c r="F30" i="86"/>
  <c r="F29" i="86"/>
  <c r="F28" i="86"/>
  <c r="F27" i="86"/>
  <c r="F26" i="86"/>
  <c r="F25" i="86"/>
  <c r="F24" i="86"/>
  <c r="F23" i="86"/>
  <c r="F22" i="86"/>
  <c r="F21" i="86"/>
  <c r="F20" i="86"/>
  <c r="F19" i="86"/>
  <c r="F18" i="86"/>
  <c r="F17" i="86"/>
  <c r="F14" i="86"/>
  <c r="F49" i="85"/>
  <c r="F48" i="85"/>
  <c r="F47" i="85"/>
  <c r="F46" i="85"/>
  <c r="F45" i="85"/>
  <c r="F44" i="85"/>
  <c r="F43" i="85"/>
  <c r="F42" i="85"/>
  <c r="F41" i="85"/>
  <c r="F40" i="85"/>
  <c r="F39" i="85"/>
  <c r="F38" i="85"/>
  <c r="F37" i="85"/>
  <c r="F36" i="85"/>
  <c r="F35" i="85"/>
  <c r="F34" i="85"/>
  <c r="F33" i="85"/>
  <c r="F32" i="85"/>
  <c r="F31" i="85"/>
  <c r="F30" i="85"/>
  <c r="F29" i="85"/>
  <c r="F28" i="85"/>
  <c r="F27" i="85"/>
  <c r="F26" i="85"/>
  <c r="F25" i="85"/>
  <c r="F24" i="85"/>
  <c r="F23" i="85"/>
  <c r="F22" i="85"/>
  <c r="F21" i="85"/>
  <c r="F20" i="85"/>
  <c r="F19" i="85"/>
  <c r="F18" i="85"/>
  <c r="F17" i="85"/>
  <c r="F14" i="85"/>
  <c r="F49" i="84"/>
  <c r="F48" i="84"/>
  <c r="F47" i="84"/>
  <c r="F46" i="84"/>
  <c r="F45" i="84"/>
  <c r="F44" i="84"/>
  <c r="F43" i="84"/>
  <c r="F42" i="84"/>
  <c r="F41" i="84"/>
  <c r="F40" i="84"/>
  <c r="F39" i="84"/>
  <c r="F38" i="84"/>
  <c r="F37" i="84"/>
  <c r="F36" i="84"/>
  <c r="F35" i="84"/>
  <c r="F34" i="84"/>
  <c r="F33" i="84"/>
  <c r="F32" i="84"/>
  <c r="F31" i="84"/>
  <c r="F30" i="84"/>
  <c r="F29" i="84"/>
  <c r="F28" i="84"/>
  <c r="F27" i="84"/>
  <c r="F26" i="84"/>
  <c r="F25" i="84"/>
  <c r="F24" i="84"/>
  <c r="F23" i="84"/>
  <c r="F22" i="84"/>
  <c r="F21" i="84"/>
  <c r="F20" i="84"/>
  <c r="F19" i="84"/>
  <c r="F18" i="84"/>
  <c r="F17" i="84"/>
  <c r="F14" i="84"/>
  <c r="F49" i="83"/>
  <c r="F48" i="83"/>
  <c r="F47" i="83"/>
  <c r="F46" i="83"/>
  <c r="F45" i="83"/>
  <c r="F44" i="83"/>
  <c r="F43" i="83"/>
  <c r="F42" i="83"/>
  <c r="F41" i="83"/>
  <c r="F40" i="83"/>
  <c r="F39" i="83"/>
  <c r="F38" i="83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4" i="83"/>
  <c r="F49" i="82"/>
  <c r="F48" i="82"/>
  <c r="F47" i="82"/>
  <c r="F46" i="82"/>
  <c r="F45" i="82"/>
  <c r="F44" i="82"/>
  <c r="F43" i="82"/>
  <c r="F42" i="82"/>
  <c r="F41" i="82"/>
  <c r="F40" i="82"/>
  <c r="F39" i="82"/>
  <c r="F38" i="82"/>
  <c r="F37" i="82"/>
  <c r="F36" i="82"/>
  <c r="F35" i="82"/>
  <c r="F34" i="82"/>
  <c r="F33" i="82"/>
  <c r="F32" i="82"/>
  <c r="F31" i="82"/>
  <c r="F30" i="82"/>
  <c r="F29" i="82"/>
  <c r="F28" i="82"/>
  <c r="F27" i="82"/>
  <c r="F26" i="82"/>
  <c r="F25" i="82"/>
  <c r="F24" i="82"/>
  <c r="F23" i="82"/>
  <c r="F22" i="82"/>
  <c r="F21" i="82"/>
  <c r="F20" i="82"/>
  <c r="F19" i="82"/>
  <c r="F18" i="82"/>
  <c r="F17" i="82"/>
  <c r="F14" i="82"/>
  <c r="F49" i="81"/>
  <c r="F48" i="81"/>
  <c r="F47" i="81"/>
  <c r="F46" i="81"/>
  <c r="F45" i="81"/>
  <c r="F44" i="81"/>
  <c r="F43" i="81"/>
  <c r="F42" i="81"/>
  <c r="F41" i="81"/>
  <c r="F40" i="81"/>
  <c r="F39" i="81"/>
  <c r="F38" i="81"/>
  <c r="F37" i="81"/>
  <c r="F36" i="81"/>
  <c r="F35" i="81"/>
  <c r="F34" i="81"/>
  <c r="F33" i="81"/>
  <c r="F32" i="81"/>
  <c r="F31" i="81"/>
  <c r="F30" i="81"/>
  <c r="F29" i="81"/>
  <c r="F28" i="81"/>
  <c r="F27" i="81"/>
  <c r="F26" i="81"/>
  <c r="F25" i="81"/>
  <c r="F24" i="81"/>
  <c r="F23" i="81"/>
  <c r="F22" i="81"/>
  <c r="F21" i="81"/>
  <c r="F20" i="81"/>
  <c r="F19" i="81"/>
  <c r="F18" i="81"/>
  <c r="F17" i="81"/>
  <c r="F14" i="81"/>
  <c r="F49" i="80"/>
  <c r="F48" i="80"/>
  <c r="F47" i="80"/>
  <c r="F46" i="80"/>
  <c r="F45" i="80"/>
  <c r="F44" i="80"/>
  <c r="F43" i="80"/>
  <c r="F42" i="80"/>
  <c r="F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F18" i="80"/>
  <c r="F17" i="80"/>
  <c r="F14" i="80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F25" i="79"/>
  <c r="F24" i="79"/>
  <c r="F23" i="79"/>
  <c r="F22" i="79"/>
  <c r="F21" i="79"/>
  <c r="F20" i="79"/>
  <c r="F19" i="79"/>
  <c r="F18" i="79"/>
  <c r="F17" i="79"/>
  <c r="F14" i="79"/>
  <c r="F49" i="78"/>
  <c r="F57" i="78" s="1"/>
  <c r="F58" i="78" s="1"/>
  <c r="F48" i="78"/>
  <c r="F47" i="78"/>
  <c r="F46" i="78"/>
  <c r="F45" i="78"/>
  <c r="F44" i="78"/>
  <c r="F43" i="78"/>
  <c r="F42" i="78"/>
  <c r="F41" i="78"/>
  <c r="F40" i="78"/>
  <c r="F39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4" i="78"/>
  <c r="F49" i="77"/>
  <c r="F48" i="77"/>
  <c r="F47" i="77"/>
  <c r="F46" i="77"/>
  <c r="F45" i="77"/>
  <c r="F44" i="77"/>
  <c r="F43" i="77"/>
  <c r="F42" i="77"/>
  <c r="F41" i="77"/>
  <c r="F40" i="77"/>
  <c r="F39" i="77"/>
  <c r="F38" i="77"/>
  <c r="F37" i="77"/>
  <c r="F36" i="77"/>
  <c r="F35" i="77"/>
  <c r="F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F18" i="77"/>
  <c r="F17" i="77"/>
  <c r="F14" i="77"/>
  <c r="F45" i="76"/>
  <c r="F44" i="76"/>
  <c r="F43" i="76"/>
  <c r="F31" i="76"/>
  <c r="F32" i="76"/>
  <c r="F33" i="76"/>
  <c r="F34" i="76"/>
  <c r="F35" i="76"/>
  <c r="F36" i="76"/>
  <c r="F14" i="76"/>
  <c r="F17" i="76"/>
  <c r="F18" i="76"/>
  <c r="F19" i="76"/>
  <c r="F20" i="76"/>
  <c r="F21" i="76"/>
  <c r="F22" i="76"/>
  <c r="F23" i="76"/>
  <c r="F24" i="76"/>
  <c r="F25" i="76"/>
  <c r="F26" i="76"/>
  <c r="F27" i="76"/>
  <c r="F28" i="76"/>
  <c r="F29" i="76"/>
  <c r="F30" i="76"/>
  <c r="F37" i="76"/>
  <c r="F38" i="76"/>
  <c r="F39" i="76"/>
  <c r="F40" i="76"/>
  <c r="F41" i="76"/>
  <c r="F42" i="76"/>
  <c r="F46" i="76"/>
  <c r="F47" i="76"/>
  <c r="F48" i="76"/>
  <c r="F49" i="76"/>
  <c r="F57" i="76" s="1"/>
  <c r="F57" i="90" l="1"/>
  <c r="F58" i="90" s="1"/>
  <c r="F57" i="89"/>
  <c r="F58" i="89" s="1"/>
  <c r="F60" i="89" s="1"/>
  <c r="F64" i="89" s="1"/>
  <c r="F65" i="89" s="1"/>
  <c r="F57" i="88"/>
  <c r="F58" i="88" s="1"/>
  <c r="F57" i="87"/>
  <c r="F58" i="87" s="1"/>
  <c r="F57" i="86"/>
  <c r="F58" i="86" s="1"/>
  <c r="F57" i="85"/>
  <c r="F58" i="85" s="1"/>
  <c r="F57" i="84"/>
  <c r="F58" i="84" s="1"/>
  <c r="F57" i="83"/>
  <c r="F58" i="83" s="1"/>
  <c r="F57" i="82"/>
  <c r="F58" i="82" s="1"/>
  <c r="F57" i="81"/>
  <c r="F58" i="81" s="1"/>
  <c r="F57" i="80"/>
  <c r="F58" i="80" s="1"/>
  <c r="F57" i="79"/>
  <c r="F58" i="79" s="1"/>
  <c r="F60" i="78"/>
  <c r="F64" i="78" s="1"/>
  <c r="F65" i="78" s="1"/>
  <c r="F57" i="77"/>
  <c r="F58" i="77" s="1"/>
  <c r="F58" i="76"/>
  <c r="F60" i="90" l="1"/>
  <c r="F64" i="90" s="1"/>
  <c r="F65" i="90" s="1"/>
  <c r="F60" i="88"/>
  <c r="F64" i="88" s="1"/>
  <c r="F65" i="88" s="1"/>
  <c r="F60" i="87"/>
  <c r="F64" i="87" s="1"/>
  <c r="F65" i="87" s="1"/>
  <c r="F60" i="86"/>
  <c r="F64" i="86" s="1"/>
  <c r="F65" i="86" s="1"/>
  <c r="F60" i="85"/>
  <c r="F64" i="85" s="1"/>
  <c r="F65" i="85" s="1"/>
  <c r="F60" i="84"/>
  <c r="F64" i="84" s="1"/>
  <c r="F65" i="84" s="1"/>
  <c r="F60" i="83"/>
  <c r="F64" i="83" s="1"/>
  <c r="F65" i="83" s="1"/>
  <c r="F60" i="82"/>
  <c r="F64" i="82" s="1"/>
  <c r="F65" i="82" s="1"/>
  <c r="F60" i="81"/>
  <c r="F64" i="81" s="1"/>
  <c r="F65" i="81" s="1"/>
  <c r="F60" i="80"/>
  <c r="F64" i="80" s="1"/>
  <c r="F65" i="80" s="1"/>
  <c r="F60" i="79"/>
  <c r="F64" i="79" s="1"/>
  <c r="F65" i="79" s="1"/>
  <c r="F60" i="77"/>
  <c r="F64" i="77" s="1"/>
  <c r="F65" i="77" s="1"/>
  <c r="F60" i="76"/>
  <c r="F64" i="76" s="1"/>
  <c r="F65" i="76" s="1"/>
</calcChain>
</file>

<file path=xl/sharedStrings.xml><?xml version="1.0" encoding="utf-8"?>
<sst xmlns="http://schemas.openxmlformats.org/spreadsheetml/2006/main" count="1452" uniqueCount="133">
  <si>
    <t>Option Code</t>
  </si>
  <si>
    <t>Air Brakes</t>
  </si>
  <si>
    <t>Air Ride Suspension</t>
  </si>
  <si>
    <t>White Roof</t>
  </si>
  <si>
    <t>Tinted Windows</t>
  </si>
  <si>
    <t>Air Door</t>
  </si>
  <si>
    <t>Adjustable Pedals</t>
  </si>
  <si>
    <t>Marine Grade Plywood Floor</t>
  </si>
  <si>
    <t>Strobe Light</t>
  </si>
  <si>
    <t>Air Driver's Seat</t>
  </si>
  <si>
    <t>Driver's Seat Arm Rests</t>
  </si>
  <si>
    <t>Rear Heater</t>
  </si>
  <si>
    <t>Engine</t>
  </si>
  <si>
    <t>Transmission</t>
  </si>
  <si>
    <t>Make</t>
  </si>
  <si>
    <t>Model</t>
  </si>
  <si>
    <t>Tires</t>
  </si>
  <si>
    <t>Base Bus Information</t>
  </si>
  <si>
    <t>Quantity</t>
  </si>
  <si>
    <t>Price</t>
  </si>
  <si>
    <t>1-5</t>
  </si>
  <si>
    <t>6-10</t>
  </si>
  <si>
    <t>11-20</t>
  </si>
  <si>
    <t>21-30</t>
  </si>
  <si>
    <t>31-40</t>
  </si>
  <si>
    <t>41-50</t>
  </si>
  <si>
    <t>Published Options</t>
  </si>
  <si>
    <t>Option Description</t>
  </si>
  <si>
    <t>11 R 22.5 Tires</t>
  </si>
  <si>
    <t>LED Lights</t>
  </si>
  <si>
    <t>Dual Grabrails</t>
  </si>
  <si>
    <t>3 Group 31 Batteries</t>
  </si>
  <si>
    <t>Fuel System Water Separator</t>
  </si>
  <si>
    <t>Service Door Grab Handles</t>
  </si>
  <si>
    <t xml:space="preserve">Body Fluid Kits </t>
  </si>
  <si>
    <t>Noise Suppression Switch</t>
  </si>
  <si>
    <t>Air Dryer (brakes)</t>
  </si>
  <si>
    <t>Tilt/Telescopic Steering Wheel</t>
  </si>
  <si>
    <t>Child Safety Check</t>
  </si>
  <si>
    <t>Cup Holder</t>
  </si>
  <si>
    <t>Back-Up Camera</t>
  </si>
  <si>
    <t>Type C: 59 Passenger, Diesel</t>
  </si>
  <si>
    <t>Type C: 65 Passenger, Diesel</t>
  </si>
  <si>
    <t>51+</t>
  </si>
  <si>
    <t>Delivery (ARO)</t>
  </si>
  <si>
    <t>Locking Compartments (fuel, battery, entrance door, electrical, DEF, emergency doors)</t>
  </si>
  <si>
    <t>Battery Disconnect</t>
  </si>
  <si>
    <t>Reflective Tape Package for Emer. Exits</t>
  </si>
  <si>
    <t>1)</t>
  </si>
  <si>
    <t>2)</t>
  </si>
  <si>
    <t>3)</t>
  </si>
  <si>
    <t>(2) Escape hatches</t>
  </si>
  <si>
    <t>Type A: 29/30 Passenger, Gasoline</t>
  </si>
  <si>
    <t>4)</t>
  </si>
  <si>
    <t>Type C: 47-48 Passenger, Diesel</t>
  </si>
  <si>
    <t>Type C: 47-48 Passenger, LPG</t>
  </si>
  <si>
    <t>Type C: 53-54 Passenger, Diesel</t>
  </si>
  <si>
    <t>Type C: 53-54 Passenger, LPG</t>
  </si>
  <si>
    <t>Type C: 71 Passenger, Diesel</t>
  </si>
  <si>
    <t>Type C: 71 Passenger, LPG</t>
  </si>
  <si>
    <t>Type C: 77 Passenger, Diesel</t>
  </si>
  <si>
    <t>Type C: 77 Passenger, LPG</t>
  </si>
  <si>
    <t>Type C: 77 Passenger, CNG</t>
  </si>
  <si>
    <t>Type C: 71 Passenger, CNG</t>
  </si>
  <si>
    <t>Type C: 71 Passenger, Electric</t>
  </si>
  <si>
    <t>Type C: 65 Passenger, CNG</t>
  </si>
  <si>
    <t>3 Position-Sequential Service Door Switch</t>
  </si>
  <si>
    <t>120-180 Days</t>
  </si>
  <si>
    <t xml:space="preserve">Michelin </t>
  </si>
  <si>
    <t xml:space="preserve">Chevrolet </t>
  </si>
  <si>
    <t>DXXX</t>
  </si>
  <si>
    <t>093/094</t>
  </si>
  <si>
    <t>ALL</t>
  </si>
  <si>
    <t>Cummins 200HP</t>
  </si>
  <si>
    <t xml:space="preserve">Allison 2500PTS </t>
  </si>
  <si>
    <t>Michelin 10R22.5</t>
  </si>
  <si>
    <t>Cummins B6.7N</t>
  </si>
  <si>
    <t>Allison 2500 PTS</t>
  </si>
  <si>
    <t>SAFT-T-LINER C2 SCHOOL 221TS</t>
  </si>
  <si>
    <t>PSI 8.8L LPG 270HP@2600 RPM</t>
  </si>
  <si>
    <t>ALLISON 2550 PTS TRANSMISSION</t>
  </si>
  <si>
    <t>SAFT-T-LINER C2 SCHOOL 191TS</t>
  </si>
  <si>
    <t>SAF-T-LINER C2 SCHOOL 310TS</t>
  </si>
  <si>
    <t>SAFT-T-LINER C2 SCHOOL 310TS</t>
  </si>
  <si>
    <t>Cummins B6.7N 200HP</t>
  </si>
  <si>
    <t>Minotour DRW - 051MS-MC</t>
  </si>
  <si>
    <t>AUTOMATIC</t>
  </si>
  <si>
    <t xml:space="preserve">The cost per bus and total order cost will automatically calculate at the bottom of the order sheet.  </t>
  </si>
  <si>
    <t>5)</t>
  </si>
  <si>
    <t>If delivery is required, enter the number of miles from the dealer's location to the delivery location as determined by the quickest route in Google Maps in the tan box.</t>
  </si>
  <si>
    <t>Additional options may be added under Unpublished Options.  The sum of all unpublished options must not exceed 25% of the base bus price plus any added published options.  The order sheet will display "ERROR" if the sum of unpublished options exceeds the allowable amount.  If more than 5 unpublished options are desired, they may be combined on one row of the order sheet and attached separately.</t>
  </si>
  <si>
    <t>Order Sheet Instructions</t>
  </si>
  <si>
    <t>Complete the appropriate order sheet and submit to the dealer with a purchase order.</t>
  </si>
  <si>
    <t>Order sheets for each bus capacity and fuel type are on the tabs below.</t>
  </si>
  <si>
    <t>WorkBook Instructions</t>
  </si>
  <si>
    <t>Total Cost for All Buses</t>
  </si>
  <si>
    <t>1 EA</t>
  </si>
  <si>
    <t>Total Cost for Each Bus</t>
  </si>
  <si>
    <t>Total Delivery Charge</t>
  </si>
  <si>
    <t>Number of Miles</t>
  </si>
  <si>
    <t>LA DEQ Waste Tire Fee (6 tires X $5.00 each)</t>
  </si>
  <si>
    <t>0.5% Contract Administrative Fee</t>
  </si>
  <si>
    <t>Additional Costs</t>
  </si>
  <si>
    <t>Cost for Each Bus Plus Published and Unpublished Options</t>
  </si>
  <si>
    <t>Total of Unpublished Options</t>
  </si>
  <si>
    <t>Option Unit Price</t>
  </si>
  <si>
    <t>Unpublished Options</t>
  </si>
  <si>
    <t>Cost for Each Bus Plus Published Options</t>
  </si>
  <si>
    <t>Air Conditioning 1</t>
  </si>
  <si>
    <t>3040 each</t>
  </si>
  <si>
    <t>Camera / Radio Accessory Power Block (Block Fuse)</t>
  </si>
  <si>
    <t>Radio AM/FM/PA, 6 Speakers Min.</t>
  </si>
  <si>
    <t>Extended Price</t>
  </si>
  <si>
    <t>Add Option</t>
  </si>
  <si>
    <t>Unit Price</t>
  </si>
  <si>
    <t>Quantity Ordered</t>
  </si>
  <si>
    <t>Base Bus Price</t>
  </si>
  <si>
    <t>Quantity Pricing</t>
  </si>
  <si>
    <t>Thomas Built Buses</t>
  </si>
  <si>
    <t>Kent-Mitchell</t>
  </si>
  <si>
    <t>Vendor:</t>
  </si>
  <si>
    <t>This Order Sheet should be included with each purchase order</t>
  </si>
  <si>
    <t>Delivery at $1.38 per Mile</t>
  </si>
  <si>
    <t>Enter the number of buses being ordered in the gray box under either Base Bus price.</t>
  </si>
  <si>
    <t xml:space="preserve"> Under Published Options, select "Yes" in the gray box if the option is desired.  Leave blank or select "No" if the option is not desired.  </t>
  </si>
  <si>
    <t>Contract Number:</t>
  </si>
  <si>
    <t>Saf-T-Liner C2 191TS</t>
  </si>
  <si>
    <t>Saf-T-Liner C2 221TS</t>
  </si>
  <si>
    <t>Saf-T-Liner C2 251TS</t>
  </si>
  <si>
    <t>Saf-T-Liner C2 281TS</t>
  </si>
  <si>
    <t>Saf-T-Liner C2 310TS</t>
  </si>
  <si>
    <t>Saf-T-Liner C2 340TS</t>
  </si>
  <si>
    <t>SAFT-T-LINER C2 340TS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</si>
</sst>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44" fontId="1" fillId="0" borderId="9" xfId="2" applyNumberFormat="1" applyBorder="1" applyProtection="1">
      <protection hidden="1"/>
    </xf>
    <xf numFmtId="44" fontId="1" fillId="0" borderId="8" xfId="2" applyNumberFormat="1" applyBorder="1" applyProtection="1">
      <protection hidden="1"/>
    </xf>
    <xf numFmtId="0" fontId="1" fillId="0" borderId="1" xfId="2" applyBorder="1" applyProtection="1">
      <protection hidden="1"/>
    </xf>
    <xf numFmtId="0" fontId="1" fillId="3" borderId="1" xfId="2" applyFill="1" applyBorder="1" applyAlignment="1" applyProtection="1">
      <alignment horizontal="right"/>
      <protection locked="0"/>
    </xf>
    <xf numFmtId="44" fontId="1" fillId="0" borderId="8" xfId="2" applyNumberFormat="1" applyBorder="1" applyAlignment="1" applyProtection="1">
      <alignment horizontal="center"/>
      <protection hidden="1"/>
    </xf>
    <xf numFmtId="44" fontId="1" fillId="3" borderId="8" xfId="2" applyNumberFormat="1" applyFill="1" applyBorder="1" applyProtection="1">
      <protection locked="0"/>
    </xf>
    <xf numFmtId="0" fontId="1" fillId="3" borderId="1" xfId="2" applyFill="1" applyBorder="1" applyProtection="1">
      <protection locked="0"/>
    </xf>
    <xf numFmtId="44" fontId="7" fillId="3" borderId="14" xfId="2" applyNumberFormat="1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5" fillId="0" borderId="8" xfId="2" applyFont="1" applyBorder="1" applyProtection="1">
      <protection hidden="1"/>
    </xf>
    <xf numFmtId="0" fontId="5" fillId="0" borderId="1" xfId="2" applyFont="1" applyBorder="1" applyProtection="1">
      <protection hidden="1"/>
    </xf>
    <xf numFmtId="0" fontId="1" fillId="0" borderId="1" xfId="2" applyBorder="1" applyAlignment="1" applyProtection="1">
      <alignment horizontal="center"/>
      <protection hidden="1"/>
    </xf>
    <xf numFmtId="0" fontId="1" fillId="3" borderId="1" xfId="2" applyFont="1" applyFill="1" applyBorder="1" applyAlignment="1" applyProtection="1">
      <alignment horizontal="center"/>
      <protection locked="0"/>
    </xf>
    <xf numFmtId="44" fontId="1" fillId="0" borderId="19" xfId="2" applyNumberFormat="1" applyFont="1" applyBorder="1" applyProtection="1">
      <protection hidden="1"/>
    </xf>
    <xf numFmtId="0" fontId="1" fillId="0" borderId="20" xfId="2" applyFont="1" applyFill="1" applyBorder="1" applyProtection="1">
      <protection hidden="1"/>
    </xf>
    <xf numFmtId="0" fontId="1" fillId="0" borderId="1" xfId="2" applyFont="1" applyBorder="1" applyAlignment="1" applyProtection="1">
      <alignment horizontal="center"/>
      <protection hidden="1"/>
    </xf>
    <xf numFmtId="0" fontId="1" fillId="0" borderId="7" xfId="2" applyFont="1" applyBorder="1" applyAlignment="1" applyProtection="1">
      <alignment horizontal="center" wrapText="1"/>
      <protection hidden="1"/>
    </xf>
    <xf numFmtId="0" fontId="1" fillId="0" borderId="21" xfId="2" applyFont="1" applyBorder="1" applyProtection="1">
      <protection hidden="1"/>
    </xf>
    <xf numFmtId="0" fontId="1" fillId="0" borderId="22" xfId="2" applyFont="1" applyBorder="1" applyProtection="1">
      <protection hidden="1"/>
    </xf>
    <xf numFmtId="0" fontId="1" fillId="0" borderId="7" xfId="2" applyFont="1" applyBorder="1" applyAlignment="1" applyProtection="1">
      <alignment horizontal="center"/>
      <protection hidden="1"/>
    </xf>
    <xf numFmtId="0" fontId="1" fillId="0" borderId="23" xfId="2" applyFont="1" applyBorder="1" applyAlignment="1" applyProtection="1">
      <alignment horizontal="center"/>
      <protection hidden="1"/>
    </xf>
    <xf numFmtId="0" fontId="5" fillId="0" borderId="8" xfId="2" applyFont="1" applyBorder="1" applyAlignment="1" applyProtection="1">
      <alignment horizontal="center"/>
      <protection hidden="1"/>
    </xf>
    <xf numFmtId="0" fontId="5" fillId="0" borderId="1" xfId="2" applyFont="1" applyBorder="1" applyAlignment="1" applyProtection="1">
      <alignment horizontal="center"/>
      <protection hidden="1"/>
    </xf>
    <xf numFmtId="0" fontId="5" fillId="0" borderId="7" xfId="2" applyFont="1" applyBorder="1" applyAlignment="1" applyProtection="1">
      <alignment horizontal="center"/>
      <protection hidden="1"/>
    </xf>
    <xf numFmtId="44" fontId="5" fillId="0" borderId="26" xfId="3" applyFont="1" applyBorder="1" applyProtection="1">
      <protection hidden="1"/>
    </xf>
    <xf numFmtId="0" fontId="5" fillId="0" borderId="7" xfId="2" applyFont="1" applyBorder="1" applyAlignment="1" applyProtection="1">
      <alignment wrapText="1"/>
      <protection hidden="1"/>
    </xf>
    <xf numFmtId="44" fontId="5" fillId="0" borderId="1" xfId="3" applyFont="1" applyBorder="1" applyProtection="1">
      <protection hidden="1"/>
    </xf>
    <xf numFmtId="0" fontId="5" fillId="0" borderId="28" xfId="2" applyFont="1" applyBorder="1" applyProtection="1">
      <protection hidden="1"/>
    </xf>
    <xf numFmtId="0" fontId="5" fillId="0" borderId="30" xfId="2" applyFont="1" applyBorder="1" applyProtection="1">
      <protection hidden="1"/>
    </xf>
    <xf numFmtId="0" fontId="5" fillId="0" borderId="32" xfId="2" applyFont="1" applyBorder="1" applyAlignment="1" applyProtection="1">
      <alignment horizontal="right"/>
      <protection hidden="1"/>
    </xf>
    <xf numFmtId="0" fontId="5" fillId="0" borderId="34" xfId="2" applyFont="1" applyBorder="1" applyAlignment="1" applyProtection="1">
      <alignment horizontal="right"/>
      <protection hidden="1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2" applyFill="1" applyBorder="1" applyAlignment="1" applyProtection="1">
      <alignment horizontal="center"/>
      <protection hidden="1"/>
    </xf>
    <xf numFmtId="44" fontId="1" fillId="0" borderId="8" xfId="2" applyNumberFormat="1" applyFill="1" applyBorder="1" applyProtection="1">
      <protection hidden="1"/>
    </xf>
    <xf numFmtId="0" fontId="1" fillId="0" borderId="0" xfId="2" applyFill="1"/>
    <xf numFmtId="0" fontId="1" fillId="0" borderId="1" xfId="2" applyFill="1" applyBorder="1" applyAlignment="1" applyProtection="1">
      <alignment horizontal="center" wrapText="1"/>
      <protection hidden="1"/>
    </xf>
    <xf numFmtId="0" fontId="1" fillId="5" borderId="1" xfId="2" applyFill="1" applyBorder="1" applyAlignment="1" applyProtection="1">
      <alignment horizontal="center"/>
      <protection hidden="1"/>
    </xf>
    <xf numFmtId="44" fontId="1" fillId="5" borderId="8" xfId="2" applyNumberFormat="1" applyFill="1" applyBorder="1" applyProtection="1">
      <protection hidden="1"/>
    </xf>
    <xf numFmtId="0" fontId="1" fillId="5" borderId="0" xfId="2" applyFill="1"/>
    <xf numFmtId="164" fontId="2" fillId="0" borderId="1" xfId="0" applyNumberFormat="1" applyFont="1" applyFill="1" applyBorder="1" applyAlignment="1">
      <alignment horizontal="right"/>
    </xf>
    <xf numFmtId="7" fontId="2" fillId="0" borderId="1" xfId="0" applyNumberFormat="1" applyFont="1" applyFill="1" applyBorder="1" applyAlignment="1">
      <alignment horizontal="right"/>
    </xf>
    <xf numFmtId="7" fontId="0" fillId="0" borderId="1" xfId="3" applyNumberFormat="1" applyFont="1" applyBorder="1" applyAlignment="1" applyProtection="1">
      <protection hidden="1"/>
    </xf>
    <xf numFmtId="7" fontId="0" fillId="0" borderId="1" xfId="3" applyNumberFormat="1" applyFont="1" applyFill="1" applyBorder="1" applyAlignment="1" applyProtection="1">
      <protection hidden="1"/>
    </xf>
    <xf numFmtId="7" fontId="0" fillId="5" borderId="1" xfId="3" applyNumberFormat="1" applyFont="1" applyFill="1" applyBorder="1" applyAlignment="1" applyProtection="1">
      <protection hidden="1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1" fillId="0" borderId="1" xfId="2" applyFont="1" applyFill="1" applyBorder="1" applyAlignment="1" applyProtection="1">
      <alignment horizontal="center"/>
      <protection hidden="1"/>
    </xf>
    <xf numFmtId="0" fontId="1" fillId="0" borderId="23" xfId="2" applyFont="1" applyFill="1" applyBorder="1" applyAlignment="1" applyProtection="1">
      <alignment horizontal="center"/>
      <protection hidden="1"/>
    </xf>
    <xf numFmtId="0" fontId="1" fillId="0" borderId="22" xfId="2" applyFont="1" applyFill="1" applyBorder="1" applyProtection="1">
      <protection hidden="1"/>
    </xf>
    <xf numFmtId="0" fontId="1" fillId="0" borderId="21" xfId="2" applyFont="1" applyFill="1" applyBorder="1" applyProtection="1">
      <protection hidden="1"/>
    </xf>
    <xf numFmtId="44" fontId="1" fillId="0" borderId="19" xfId="2" applyNumberFormat="1" applyFont="1" applyFill="1" applyBorder="1" applyProtection="1">
      <protection hidden="1"/>
    </xf>
    <xf numFmtId="164" fontId="1" fillId="0" borderId="0" xfId="2" applyNumberFormat="1"/>
    <xf numFmtId="0" fontId="5" fillId="0" borderId="0" xfId="2" applyFont="1" applyAlignment="1">
      <alignment horizontal="center"/>
    </xf>
    <xf numFmtId="0" fontId="1" fillId="0" borderId="7" xfId="2" applyBorder="1" applyAlignment="1" applyProtection="1">
      <alignment horizontal="center"/>
      <protection hidden="1"/>
    </xf>
    <xf numFmtId="0" fontId="1" fillId="0" borderId="2" xfId="2" applyBorder="1" applyAlignment="1" applyProtection="1">
      <alignment horizontal="center"/>
      <protection hidden="1"/>
    </xf>
    <xf numFmtId="0" fontId="1" fillId="0" borderId="1" xfId="2" applyBorder="1" applyAlignment="1" applyProtection="1">
      <alignment horizontal="center"/>
      <protection hidden="1"/>
    </xf>
    <xf numFmtId="0" fontId="6" fillId="2" borderId="18" xfId="2" applyFont="1" applyFill="1" applyBorder="1" applyAlignment="1" applyProtection="1">
      <alignment horizontal="center"/>
      <protection hidden="1"/>
    </xf>
    <xf numFmtId="0" fontId="6" fillId="2" borderId="17" xfId="2" applyFont="1" applyFill="1" applyBorder="1" applyAlignment="1" applyProtection="1">
      <alignment horizontal="center"/>
      <protection hidden="1"/>
    </xf>
    <xf numFmtId="0" fontId="6" fillId="2" borderId="16" xfId="2" applyFont="1" applyFill="1" applyBorder="1" applyAlignment="1" applyProtection="1">
      <alignment horizontal="center"/>
      <protection hidden="1"/>
    </xf>
    <xf numFmtId="0" fontId="5" fillId="3" borderId="13" xfId="2" applyFont="1" applyFill="1" applyBorder="1" applyProtection="1">
      <protection locked="0"/>
    </xf>
    <xf numFmtId="0" fontId="5" fillId="3" borderId="15" xfId="2" applyFont="1" applyFill="1" applyBorder="1" applyProtection="1">
      <protection locked="0"/>
    </xf>
    <xf numFmtId="0" fontId="5" fillId="3" borderId="2" xfId="2" applyFont="1" applyFill="1" applyBorder="1" applyProtection="1">
      <protection locked="0"/>
    </xf>
    <xf numFmtId="0" fontId="1" fillId="3" borderId="13" xfId="2" applyFill="1" applyBorder="1" applyAlignment="1" applyProtection="1">
      <alignment wrapText="1"/>
      <protection locked="0"/>
    </xf>
    <xf numFmtId="0" fontId="1" fillId="3" borderId="15" xfId="2" applyFill="1" applyBorder="1" applyAlignment="1" applyProtection="1">
      <alignment wrapText="1"/>
      <protection locked="0"/>
    </xf>
    <xf numFmtId="0" fontId="1" fillId="3" borderId="2" xfId="2" applyFill="1" applyBorder="1" applyAlignment="1" applyProtection="1">
      <alignment wrapText="1"/>
      <protection locked="0"/>
    </xf>
    <xf numFmtId="0" fontId="1" fillId="0" borderId="13" xfId="2" applyBorder="1" applyAlignment="1" applyProtection="1">
      <alignment horizontal="center"/>
      <protection hidden="1"/>
    </xf>
    <xf numFmtId="0" fontId="1" fillId="0" borderId="15" xfId="2" applyBorder="1" applyAlignment="1" applyProtection="1">
      <alignment horizontal="center"/>
      <protection hidden="1"/>
    </xf>
    <xf numFmtId="0" fontId="1" fillId="0" borderId="14" xfId="2" applyBorder="1" applyAlignment="1" applyProtection="1">
      <alignment horizontal="center"/>
      <protection hidden="1"/>
    </xf>
    <xf numFmtId="0" fontId="1" fillId="0" borderId="3" xfId="2" applyBorder="1" applyAlignment="1" applyProtection="1">
      <alignment horizontal="right"/>
      <protection hidden="1"/>
    </xf>
    <xf numFmtId="0" fontId="1" fillId="0" borderId="2" xfId="2" applyBorder="1" applyAlignment="1" applyProtection="1">
      <alignment horizontal="right"/>
      <protection hidden="1"/>
    </xf>
    <xf numFmtId="0" fontId="1" fillId="0" borderId="13" xfId="2" applyBorder="1" applyAlignment="1" applyProtection="1">
      <alignment wrapText="1"/>
      <protection hidden="1"/>
    </xf>
    <xf numFmtId="0" fontId="1" fillId="0" borderId="2" xfId="2" applyBorder="1" applyAlignment="1" applyProtection="1">
      <alignment wrapText="1"/>
      <protection hidden="1"/>
    </xf>
    <xf numFmtId="0" fontId="1" fillId="0" borderId="12" xfId="2" applyBorder="1" applyAlignment="1" applyProtection="1">
      <alignment horizontal="center"/>
      <protection hidden="1"/>
    </xf>
    <xf numFmtId="0" fontId="1" fillId="0" borderId="11" xfId="2" applyBorder="1" applyAlignment="1" applyProtection="1">
      <alignment horizontal="center"/>
      <protection hidden="1"/>
    </xf>
    <xf numFmtId="0" fontId="1" fillId="0" borderId="10" xfId="2" applyBorder="1" applyAlignment="1" applyProtection="1">
      <alignment horizontal="center"/>
      <protection hidden="1"/>
    </xf>
    <xf numFmtId="0" fontId="5" fillId="0" borderId="13" xfId="2" applyFont="1" applyFill="1" applyBorder="1" applyAlignment="1" applyProtection="1">
      <alignment horizontal="center"/>
      <protection hidden="1"/>
    </xf>
    <xf numFmtId="0" fontId="5" fillId="0" borderId="2" xfId="2" applyFont="1" applyFill="1" applyBorder="1" applyAlignment="1" applyProtection="1">
      <alignment horizontal="center"/>
      <protection hidden="1"/>
    </xf>
    <xf numFmtId="0" fontId="1" fillId="0" borderId="20" xfId="2" applyFont="1" applyBorder="1" applyProtection="1">
      <protection hidden="1"/>
    </xf>
    <xf numFmtId="0" fontId="1" fillId="0" borderId="29" xfId="2" applyFont="1" applyBorder="1" applyProtection="1">
      <protection hidden="1"/>
    </xf>
    <xf numFmtId="0" fontId="1" fillId="0" borderId="3" xfId="2" applyBorder="1" applyAlignment="1" applyProtection="1">
      <alignment wrapText="1"/>
      <protection hidden="1"/>
    </xf>
    <xf numFmtId="0" fontId="1" fillId="0" borderId="19" xfId="2" applyFont="1" applyBorder="1" applyProtection="1">
      <protection hidden="1"/>
    </xf>
    <xf numFmtId="0" fontId="1" fillId="0" borderId="3" xfId="2" applyFill="1" applyBorder="1" applyProtection="1">
      <protection hidden="1"/>
    </xf>
    <xf numFmtId="0" fontId="1" fillId="0" borderId="14" xfId="2" applyFill="1" applyBorder="1" applyProtection="1">
      <protection hidden="1"/>
    </xf>
    <xf numFmtId="0" fontId="1" fillId="0" borderId="13" xfId="2" applyFill="1" applyBorder="1" applyAlignment="1" applyProtection="1">
      <alignment wrapText="1"/>
      <protection hidden="1"/>
    </xf>
    <xf numFmtId="0" fontId="1" fillId="0" borderId="2" xfId="2" applyFill="1" applyBorder="1" applyAlignment="1" applyProtection="1">
      <alignment wrapText="1"/>
      <protection hidden="1"/>
    </xf>
    <xf numFmtId="0" fontId="5" fillId="0" borderId="3" xfId="2" applyFont="1" applyFill="1" applyBorder="1" applyAlignment="1" applyProtection="1">
      <alignment horizontal="center"/>
      <protection hidden="1"/>
    </xf>
    <xf numFmtId="0" fontId="5" fillId="0" borderId="13" xfId="2" applyFont="1" applyBorder="1" applyProtection="1">
      <protection hidden="1"/>
    </xf>
    <xf numFmtId="0" fontId="5" fillId="0" borderId="2" xfId="2" applyFont="1" applyBorder="1" applyProtection="1">
      <protection hidden="1"/>
    </xf>
    <xf numFmtId="0" fontId="1" fillId="0" borderId="7" xfId="2" applyBorder="1" applyAlignment="1" applyProtection="1">
      <alignment horizontal="right"/>
      <protection hidden="1"/>
    </xf>
    <xf numFmtId="0" fontId="1" fillId="0" borderId="1" xfId="2" applyBorder="1" applyAlignment="1" applyProtection="1">
      <alignment horizontal="right"/>
      <protection hidden="1"/>
    </xf>
    <xf numFmtId="0" fontId="1" fillId="0" borderId="25" xfId="2" applyBorder="1" applyAlignment="1" applyProtection="1">
      <alignment wrapText="1"/>
      <protection hidden="1"/>
    </xf>
    <xf numFmtId="0" fontId="1" fillId="0" borderId="27" xfId="2" applyBorder="1" applyAlignment="1" applyProtection="1">
      <alignment wrapText="1"/>
      <protection hidden="1"/>
    </xf>
    <xf numFmtId="0" fontId="1" fillId="0" borderId="25" xfId="2" applyFill="1" applyBorder="1" applyProtection="1">
      <protection hidden="1"/>
    </xf>
    <xf numFmtId="0" fontId="1" fillId="0" borderId="24" xfId="2" applyFill="1" applyBorder="1" applyProtection="1">
      <protection hidden="1"/>
    </xf>
    <xf numFmtId="0" fontId="8" fillId="4" borderId="37" xfId="2" applyFont="1" applyFill="1" applyBorder="1" applyAlignment="1" applyProtection="1">
      <alignment horizontal="center"/>
      <protection hidden="1"/>
    </xf>
    <xf numFmtId="0" fontId="8" fillId="4" borderId="36" xfId="2" applyFont="1" applyFill="1" applyBorder="1" applyAlignment="1" applyProtection="1">
      <alignment horizontal="center"/>
      <protection hidden="1"/>
    </xf>
    <xf numFmtId="0" fontId="1" fillId="4" borderId="36" xfId="2" applyFill="1" applyBorder="1" applyAlignment="1" applyProtection="1">
      <alignment horizontal="center"/>
      <protection hidden="1"/>
    </xf>
    <xf numFmtId="0" fontId="1" fillId="4" borderId="35" xfId="2" applyFill="1" applyBorder="1" applyAlignment="1" applyProtection="1">
      <alignment horizontal="center"/>
      <protection hidden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31" xfId="2" applyBorder="1" applyAlignment="1" applyProtection="1">
      <alignment horizontal="center"/>
      <protection hidden="1"/>
    </xf>
    <xf numFmtId="0" fontId="1" fillId="0" borderId="16" xfId="2" applyBorder="1" applyAlignment="1" applyProtection="1">
      <alignment horizontal="center"/>
      <protection hidden="1"/>
    </xf>
    <xf numFmtId="0" fontId="1" fillId="0" borderId="31" xfId="2" applyFont="1" applyBorder="1" applyAlignment="1" applyProtection="1">
      <alignment horizontal="center"/>
      <protection hidden="1"/>
    </xf>
    <xf numFmtId="0" fontId="1" fillId="0" borderId="33" xfId="2" applyFont="1" applyBorder="1" applyAlignment="1" applyProtection="1">
      <alignment horizontal="center"/>
      <protection hidden="1"/>
    </xf>
    <xf numFmtId="0" fontId="1" fillId="0" borderId="13" xfId="2" applyBorder="1" applyAlignment="1" applyProtection="1">
      <alignment horizontal="right"/>
      <protection hidden="1"/>
    </xf>
    <xf numFmtId="0" fontId="1" fillId="5" borderId="13" xfId="2" applyFill="1" applyBorder="1" applyAlignment="1" applyProtection="1">
      <alignment wrapText="1"/>
      <protection hidden="1"/>
    </xf>
    <xf numFmtId="0" fontId="1" fillId="5" borderId="2" xfId="2" applyFill="1" applyBorder="1" applyAlignment="1" applyProtection="1">
      <alignment wrapText="1"/>
      <protection hidden="1"/>
    </xf>
    <xf numFmtId="0" fontId="5" fillId="0" borderId="15" xfId="2" applyFont="1" applyBorder="1" applyProtection="1">
      <protection hidden="1"/>
    </xf>
    <xf numFmtId="0" fontId="0" fillId="5" borderId="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4">
    <cellStyle name="Currency 2" xfId="3"/>
    <cellStyle name="Normal" xfId="0" builtinId="0"/>
    <cellStyle name="Normal 2" xfId="1"/>
    <cellStyle name="Normal 3" xfId="2"/>
  </cellStyles>
  <dxfs count="13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view="pageBreakPreview" zoomScale="130" zoomScaleNormal="100" zoomScaleSheetLayoutView="130" workbookViewId="0">
      <selection activeCell="B17" sqref="B17"/>
    </sheetView>
  </sheetViews>
  <sheetFormatPr defaultColWidth="8.81640625" defaultRowHeight="14.5" x14ac:dyDescent="0.35"/>
  <cols>
    <col min="1" max="1" width="6" style="1" customWidth="1"/>
    <col min="2" max="2" width="80.6328125" style="2" customWidth="1"/>
    <col min="3" max="16384" width="8.81640625" style="1"/>
  </cols>
  <sheetData>
    <row r="1" spans="1:2" x14ac:dyDescent="0.35">
      <c r="A1" s="56" t="s">
        <v>94</v>
      </c>
      <c r="B1" s="56"/>
    </row>
    <row r="2" spans="1:2" x14ac:dyDescent="0.35">
      <c r="A2" s="1" t="s">
        <v>48</v>
      </c>
      <c r="B2" s="2" t="s">
        <v>93</v>
      </c>
    </row>
    <row r="3" spans="1:2" x14ac:dyDescent="0.35">
      <c r="A3" s="1" t="s">
        <v>49</v>
      </c>
      <c r="B3" s="2" t="s">
        <v>92</v>
      </c>
    </row>
    <row r="6" spans="1:2" x14ac:dyDescent="0.35">
      <c r="A6" s="56" t="s">
        <v>91</v>
      </c>
      <c r="B6" s="56"/>
    </row>
    <row r="7" spans="1:2" x14ac:dyDescent="0.35">
      <c r="A7" s="1" t="s">
        <v>48</v>
      </c>
      <c r="B7" s="2" t="s">
        <v>123</v>
      </c>
    </row>
    <row r="8" spans="1:2" ht="29" x14ac:dyDescent="0.35">
      <c r="A8" s="1" t="s">
        <v>49</v>
      </c>
      <c r="B8" s="2" t="s">
        <v>124</v>
      </c>
    </row>
    <row r="9" spans="1:2" ht="72.5" x14ac:dyDescent="0.35">
      <c r="A9" s="1" t="s">
        <v>50</v>
      </c>
      <c r="B9" s="2" t="s">
        <v>90</v>
      </c>
    </row>
    <row r="10" spans="1:2" ht="29" x14ac:dyDescent="0.35">
      <c r="A10" s="1" t="s">
        <v>53</v>
      </c>
      <c r="B10" s="2" t="s">
        <v>89</v>
      </c>
    </row>
    <row r="11" spans="1:2" ht="29" x14ac:dyDescent="0.35">
      <c r="A11" s="1" t="s">
        <v>88</v>
      </c>
      <c r="B11" s="2" t="s">
        <v>87</v>
      </c>
    </row>
  </sheetData>
  <mergeCells count="2">
    <mergeCell ref="A1:B1"/>
    <mergeCell ref="A6:B6"/>
  </mergeCells>
  <pageMargins left="0.7" right="0.7" top="0.75" bottom="0.75" header="0.3" footer="0.3"/>
  <pageSetup fitToHeight="0" orientation="portrait" verticalDpi="599" r:id="rId1"/>
  <headerFooter>
    <oddHeader>&amp;RRev. 1/10/2023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B6" sqref="B6:C6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58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73</v>
      </c>
      <c r="F5" s="116"/>
    </row>
    <row r="6" spans="1:7" ht="14.5" customHeight="1" x14ac:dyDescent="0.35">
      <c r="A6" s="28" t="s">
        <v>15</v>
      </c>
      <c r="B6" s="115" t="s">
        <v>130</v>
      </c>
      <c r="C6" s="116"/>
      <c r="D6" s="29" t="s">
        <v>13</v>
      </c>
      <c r="E6" s="115" t="s">
        <v>74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8">
        <v>99500.37</v>
      </c>
      <c r="C10" s="18" t="s">
        <v>23</v>
      </c>
      <c r="D10" s="48">
        <v>98909.66</v>
      </c>
      <c r="E10" s="23" t="s">
        <v>43</v>
      </c>
      <c r="F10" s="48">
        <v>98318.925000000003</v>
      </c>
      <c r="G10" s="55"/>
    </row>
    <row r="11" spans="1:7" x14ac:dyDescent="0.35">
      <c r="A11" s="22" t="s">
        <v>21</v>
      </c>
      <c r="B11" s="48">
        <v>99500.37</v>
      </c>
      <c r="C11" s="18" t="s">
        <v>24</v>
      </c>
      <c r="D11" s="48">
        <v>98909.66</v>
      </c>
      <c r="E11" s="21"/>
      <c r="F11" s="20"/>
      <c r="G11" s="55"/>
    </row>
    <row r="12" spans="1:7" ht="15" thickBot="1" x14ac:dyDescent="0.4">
      <c r="A12" s="19" t="s">
        <v>22</v>
      </c>
      <c r="B12" s="48">
        <v>99500.37</v>
      </c>
      <c r="C12" s="18" t="s">
        <v>25</v>
      </c>
      <c r="D12" s="48">
        <v>98909.66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61" priority="15" operator="containsText" text="&quot;">
      <formula>NOT(ISERROR(SEARCH("""",C17)))</formula>
    </cfRule>
  </conditionalFormatting>
  <conditionalFormatting sqref="D17:D26">
    <cfRule type="containsText" dxfId="60" priority="14" operator="containsText" text="&quot;">
      <formula>NOT(ISERROR(SEARCH("""",D17)))</formula>
    </cfRule>
  </conditionalFormatting>
  <conditionalFormatting sqref="E6:F6">
    <cfRule type="containsText" dxfId="59" priority="13" operator="containsText" text="&quot;">
      <formula>NOT(ISERROR(SEARCH("""",E6)))</formula>
    </cfRule>
  </conditionalFormatting>
  <conditionalFormatting sqref="A2:F2">
    <cfRule type="containsText" dxfId="58" priority="6" operator="containsText" text="&quot;">
      <formula>NOT(ISERROR(SEARCH("""",A2)))</formula>
    </cfRule>
  </conditionalFormatting>
  <conditionalFormatting sqref="B6:C6">
    <cfRule type="containsText" dxfId="57" priority="5" operator="containsText" text="&quot;">
      <formula>NOT(ISERROR(SEARCH("""",B6)))</formula>
    </cfRule>
  </conditionalFormatting>
  <conditionalFormatting sqref="E5:F5">
    <cfRule type="containsText" dxfId="56" priority="4" operator="containsText" text="&quot;">
      <formula>NOT(ISERROR(SEARCH("""",E5)))</formula>
    </cfRule>
  </conditionalFormatting>
  <conditionalFormatting sqref="B10:B12">
    <cfRule type="containsText" dxfId="55" priority="3" operator="containsText" text="&quot;">
      <formula>NOT(ISERROR(SEARCH("""",B10)))</formula>
    </cfRule>
  </conditionalFormatting>
  <conditionalFormatting sqref="D10:D12">
    <cfRule type="containsText" dxfId="54" priority="2" operator="containsText" text="&quot;">
      <formula>NOT(ISERROR(SEARCH("""",D10)))</formula>
    </cfRule>
  </conditionalFormatting>
  <conditionalFormatting sqref="F10">
    <cfRule type="containsText" dxfId="53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1/13/2023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G10" sqref="G10:G12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59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8" t="s">
        <v>79</v>
      </c>
      <c r="F5" s="116"/>
    </row>
    <row r="6" spans="1:7" ht="14.5" customHeight="1" x14ac:dyDescent="0.35">
      <c r="A6" s="28" t="s">
        <v>15</v>
      </c>
      <c r="B6" s="118" t="s">
        <v>83</v>
      </c>
      <c r="C6" s="116"/>
      <c r="D6" s="29" t="s">
        <v>13</v>
      </c>
      <c r="E6" s="118" t="s">
        <v>80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8">
        <v>107579.83</v>
      </c>
      <c r="C10" s="18" t="s">
        <v>23</v>
      </c>
      <c r="D10" s="48">
        <v>106943.33</v>
      </c>
      <c r="E10" s="23" t="s">
        <v>43</v>
      </c>
      <c r="F10" s="48">
        <v>106306.83</v>
      </c>
      <c r="G10" s="55"/>
    </row>
    <row r="11" spans="1:7" x14ac:dyDescent="0.35">
      <c r="A11" s="22" t="s">
        <v>21</v>
      </c>
      <c r="B11" s="48">
        <v>107579.83</v>
      </c>
      <c r="C11" s="18" t="s">
        <v>24</v>
      </c>
      <c r="D11" s="48">
        <v>106943.33</v>
      </c>
      <c r="E11" s="21"/>
      <c r="F11" s="20"/>
      <c r="G11" s="55"/>
    </row>
    <row r="12" spans="1:7" ht="15" thickBot="1" x14ac:dyDescent="0.4">
      <c r="A12" s="19" t="s">
        <v>22</v>
      </c>
      <c r="B12" s="48">
        <v>107579.83</v>
      </c>
      <c r="C12" s="18" t="s">
        <v>25</v>
      </c>
      <c r="D12" s="48">
        <v>106943.33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52" priority="16" operator="containsText" text="&quot;">
      <formula>NOT(ISERROR(SEARCH("""",C17)))</formula>
    </cfRule>
  </conditionalFormatting>
  <conditionalFormatting sqref="D17:D26">
    <cfRule type="containsText" dxfId="51" priority="15" operator="containsText" text="&quot;">
      <formula>NOT(ISERROR(SEARCH("""",D17)))</formula>
    </cfRule>
  </conditionalFormatting>
  <conditionalFormatting sqref="A2:F2">
    <cfRule type="containsText" dxfId="50" priority="7" operator="containsText" text="&quot;">
      <formula>NOT(ISERROR(SEARCH("""",A2)))</formula>
    </cfRule>
  </conditionalFormatting>
  <conditionalFormatting sqref="B6:C6">
    <cfRule type="containsText" dxfId="49" priority="6" operator="containsText" text="&quot;">
      <formula>NOT(ISERROR(SEARCH("""",B6)))</formula>
    </cfRule>
  </conditionalFormatting>
  <conditionalFormatting sqref="E5:F5">
    <cfRule type="containsText" dxfId="48" priority="5" operator="containsText" text="&quot;">
      <formula>NOT(ISERROR(SEARCH("""",E5)))</formula>
    </cfRule>
  </conditionalFormatting>
  <conditionalFormatting sqref="E6:F6">
    <cfRule type="containsText" dxfId="47" priority="4" operator="containsText" text="&quot;">
      <formula>NOT(ISERROR(SEARCH("""",E6)))</formula>
    </cfRule>
  </conditionalFormatting>
  <conditionalFormatting sqref="B10:B12">
    <cfRule type="containsText" dxfId="46" priority="3" operator="containsText" text="&quot;">
      <formula>NOT(ISERROR(SEARCH("""",B10)))</formula>
    </cfRule>
  </conditionalFormatting>
  <conditionalFormatting sqref="D10:D12">
    <cfRule type="containsText" dxfId="45" priority="2" operator="containsText" text="&quot;">
      <formula>NOT(ISERROR(SEARCH("""",D10)))</formula>
    </cfRule>
  </conditionalFormatting>
  <conditionalFormatting sqref="F10">
    <cfRule type="containsText" dxfId="44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C14" sqref="C14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63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84</v>
      </c>
      <c r="F5" s="116"/>
    </row>
    <row r="6" spans="1:7" ht="14.5" customHeight="1" x14ac:dyDescent="0.35">
      <c r="A6" s="28" t="s">
        <v>15</v>
      </c>
      <c r="B6" s="115" t="s">
        <v>130</v>
      </c>
      <c r="C6" s="116"/>
      <c r="D6" s="29" t="s">
        <v>13</v>
      </c>
      <c r="E6" s="115" t="s">
        <v>77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8">
        <v>129294.08</v>
      </c>
      <c r="C10" s="18" t="s">
        <v>23</v>
      </c>
      <c r="D10" s="48">
        <v>128685.58</v>
      </c>
      <c r="E10" s="23" t="s">
        <v>43</v>
      </c>
      <c r="F10" s="48">
        <v>128077.08</v>
      </c>
      <c r="G10" s="55"/>
    </row>
    <row r="11" spans="1:7" x14ac:dyDescent="0.35">
      <c r="A11" s="22" t="s">
        <v>21</v>
      </c>
      <c r="B11" s="48">
        <v>129294.08</v>
      </c>
      <c r="C11" s="18" t="s">
        <v>24</v>
      </c>
      <c r="D11" s="48">
        <v>128685.58</v>
      </c>
      <c r="E11" s="21"/>
      <c r="F11" s="20"/>
      <c r="G11" s="55"/>
    </row>
    <row r="12" spans="1:7" ht="15" thickBot="1" x14ac:dyDescent="0.4">
      <c r="A12" s="19" t="s">
        <v>22</v>
      </c>
      <c r="B12" s="48">
        <v>129294.08</v>
      </c>
      <c r="C12" s="18" t="s">
        <v>25</v>
      </c>
      <c r="D12" s="48">
        <v>128685.58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43" priority="16" operator="containsText" text="&quot;">
      <formula>NOT(ISERROR(SEARCH("""",C17)))</formula>
    </cfRule>
  </conditionalFormatting>
  <conditionalFormatting sqref="D17:D26">
    <cfRule type="containsText" dxfId="42" priority="15" operator="containsText" text="&quot;">
      <formula>NOT(ISERROR(SEARCH("""",D17)))</formula>
    </cfRule>
  </conditionalFormatting>
  <conditionalFormatting sqref="A2:F2">
    <cfRule type="containsText" dxfId="41" priority="7" operator="containsText" text="&quot;">
      <formula>NOT(ISERROR(SEARCH("""",A2)))</formula>
    </cfRule>
  </conditionalFormatting>
  <conditionalFormatting sqref="B6:C6">
    <cfRule type="containsText" dxfId="40" priority="6" operator="containsText" text="&quot;">
      <formula>NOT(ISERROR(SEARCH("""",B6)))</formula>
    </cfRule>
  </conditionalFormatting>
  <conditionalFormatting sqref="E5:F5">
    <cfRule type="containsText" dxfId="39" priority="5" operator="containsText" text="&quot;">
      <formula>NOT(ISERROR(SEARCH("""",E5)))</formula>
    </cfRule>
  </conditionalFormatting>
  <conditionalFormatting sqref="E6:F6">
    <cfRule type="containsText" dxfId="38" priority="4" operator="containsText" text="&quot;">
      <formula>NOT(ISERROR(SEARCH("""",E6)))</formula>
    </cfRule>
  </conditionalFormatting>
  <conditionalFormatting sqref="B10:B12">
    <cfRule type="containsText" dxfId="37" priority="3" operator="containsText" text="&quot;">
      <formula>NOT(ISERROR(SEARCH("""",B10)))</formula>
    </cfRule>
  </conditionalFormatting>
  <conditionalFormatting sqref="D10:D12">
    <cfRule type="containsText" dxfId="36" priority="2" operator="containsText" text="&quot;">
      <formula>NOT(ISERROR(SEARCH("""",D10)))</formula>
    </cfRule>
  </conditionalFormatting>
  <conditionalFormatting sqref="F10">
    <cfRule type="containsText" dxfId="35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G10" sqref="G10:G12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64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ht="15" thickBot="1" x14ac:dyDescent="0.4">
      <c r="A5" s="31" t="s">
        <v>14</v>
      </c>
      <c r="B5" s="81" t="s">
        <v>118</v>
      </c>
      <c r="C5" s="82"/>
      <c r="D5" s="27" t="s">
        <v>16</v>
      </c>
      <c r="E5" s="96" t="s">
        <v>75</v>
      </c>
      <c r="F5" s="97"/>
    </row>
    <row r="6" spans="1:7" ht="14.5" customHeight="1" x14ac:dyDescent="0.35">
      <c r="A6" s="28" t="s">
        <v>15</v>
      </c>
      <c r="B6" s="118" t="s">
        <v>82</v>
      </c>
      <c r="C6" s="116"/>
      <c r="D6" s="29"/>
      <c r="E6" s="115"/>
      <c r="F6" s="116"/>
    </row>
    <row r="7" spans="1:7" ht="15" thickBot="1" x14ac:dyDescent="0.4">
      <c r="A7" s="28" t="s">
        <v>44</v>
      </c>
      <c r="B7" s="94" t="s">
        <v>67</v>
      </c>
      <c r="C7" s="95"/>
      <c r="D7" s="27"/>
      <c r="E7" s="96"/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332479.25</v>
      </c>
      <c r="C10" s="50" t="s">
        <v>23</v>
      </c>
      <c r="D10" s="34">
        <v>331942.25</v>
      </c>
      <c r="E10" s="23" t="s">
        <v>43</v>
      </c>
      <c r="F10" s="34">
        <v>331405.25</v>
      </c>
      <c r="G10" s="55"/>
    </row>
    <row r="11" spans="1:7" x14ac:dyDescent="0.35">
      <c r="A11" s="22" t="s">
        <v>21</v>
      </c>
      <c r="B11" s="34">
        <v>332479.25</v>
      </c>
      <c r="C11" s="50" t="s">
        <v>24</v>
      </c>
      <c r="D11" s="34">
        <v>331942.25</v>
      </c>
      <c r="E11" s="21"/>
      <c r="F11" s="20"/>
      <c r="G11" s="55"/>
    </row>
    <row r="12" spans="1:7" ht="15" thickBot="1" x14ac:dyDescent="0.4">
      <c r="A12" s="19" t="s">
        <v>22</v>
      </c>
      <c r="B12" s="34">
        <v>332479.25</v>
      </c>
      <c r="C12" s="50" t="s">
        <v>25</v>
      </c>
      <c r="D12" s="34">
        <v>331942.25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34" priority="14" operator="containsText" text="&quot;">
      <formula>NOT(ISERROR(SEARCH("""",C17)))</formula>
    </cfRule>
  </conditionalFormatting>
  <conditionalFormatting sqref="D17:D26">
    <cfRule type="containsText" dxfId="33" priority="13" operator="containsText" text="&quot;">
      <formula>NOT(ISERROR(SEARCH("""",D17)))</formula>
    </cfRule>
  </conditionalFormatting>
  <conditionalFormatting sqref="E6:F6">
    <cfRule type="containsText" dxfId="32" priority="9" operator="containsText" text="&quot;">
      <formula>NOT(ISERROR(SEARCH("""",E6)))</formula>
    </cfRule>
  </conditionalFormatting>
  <conditionalFormatting sqref="A2:F2">
    <cfRule type="containsText" dxfId="31" priority="5" operator="containsText" text="&quot;">
      <formula>NOT(ISERROR(SEARCH("""",A2)))</formula>
    </cfRule>
  </conditionalFormatting>
  <conditionalFormatting sqref="B6:C6">
    <cfRule type="containsText" dxfId="30" priority="4" operator="containsText" text="&quot;">
      <formula>NOT(ISERROR(SEARCH("""",B6)))</formula>
    </cfRule>
  </conditionalFormatting>
  <conditionalFormatting sqref="B10:B12">
    <cfRule type="containsText" dxfId="29" priority="3" operator="containsText" text="&quot;">
      <formula>NOT(ISERROR(SEARCH("""",B10)))</formula>
    </cfRule>
  </conditionalFormatting>
  <conditionalFormatting sqref="D10:D12">
    <cfRule type="containsText" dxfId="28" priority="2" operator="containsText" text="&quot;">
      <formula>NOT(ISERROR(SEARCH("""",D10)))</formula>
    </cfRule>
  </conditionalFormatting>
  <conditionalFormatting sqref="F10">
    <cfRule type="containsText" dxfId="27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5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B6" sqref="B6:C6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60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73</v>
      </c>
      <c r="F5" s="116"/>
    </row>
    <row r="6" spans="1:7" ht="14.5" customHeight="1" x14ac:dyDescent="0.35">
      <c r="A6" s="28" t="s">
        <v>15</v>
      </c>
      <c r="B6" s="115" t="s">
        <v>131</v>
      </c>
      <c r="C6" s="116"/>
      <c r="D6" s="29" t="s">
        <v>13</v>
      </c>
      <c r="E6" s="115" t="s">
        <v>74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  <c r="G9" s="55"/>
    </row>
    <row r="10" spans="1:7" x14ac:dyDescent="0.35">
      <c r="A10" s="22" t="s">
        <v>20</v>
      </c>
      <c r="B10" s="48">
        <v>104499.7</v>
      </c>
      <c r="C10" s="50" t="s">
        <v>23</v>
      </c>
      <c r="D10" s="48">
        <v>103891.07</v>
      </c>
      <c r="E10" s="51" t="s">
        <v>43</v>
      </c>
      <c r="F10" s="48">
        <v>103282.45</v>
      </c>
      <c r="G10" s="55"/>
    </row>
    <row r="11" spans="1:7" x14ac:dyDescent="0.35">
      <c r="A11" s="22" t="s">
        <v>21</v>
      </c>
      <c r="B11" s="48">
        <v>104499.7</v>
      </c>
      <c r="C11" s="50" t="s">
        <v>24</v>
      </c>
      <c r="D11" s="48">
        <v>103891.07</v>
      </c>
      <c r="E11" s="52"/>
      <c r="F11" s="53"/>
      <c r="G11" s="55"/>
    </row>
    <row r="12" spans="1:7" ht="15" thickBot="1" x14ac:dyDescent="0.4">
      <c r="A12" s="19" t="s">
        <v>22</v>
      </c>
      <c r="B12" s="48">
        <v>104499.7</v>
      </c>
      <c r="C12" s="50" t="s">
        <v>25</v>
      </c>
      <c r="D12" s="48">
        <v>103891.07</v>
      </c>
      <c r="E12" s="17"/>
      <c r="F12" s="54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26" priority="16" operator="containsText" text="&quot;">
      <formula>NOT(ISERROR(SEARCH("""",C17)))</formula>
    </cfRule>
  </conditionalFormatting>
  <conditionalFormatting sqref="D17:D26">
    <cfRule type="containsText" dxfId="25" priority="15" operator="containsText" text="&quot;">
      <formula>NOT(ISERROR(SEARCH("""",D17)))</formula>
    </cfRule>
  </conditionalFormatting>
  <conditionalFormatting sqref="A2:F2">
    <cfRule type="containsText" dxfId="24" priority="7" operator="containsText" text="&quot;">
      <formula>NOT(ISERROR(SEARCH("""",A2)))</formula>
    </cfRule>
  </conditionalFormatting>
  <conditionalFormatting sqref="B6:C6">
    <cfRule type="containsText" dxfId="23" priority="6" operator="containsText" text="&quot;">
      <formula>NOT(ISERROR(SEARCH("""",B6)))</formula>
    </cfRule>
  </conditionalFormatting>
  <conditionalFormatting sqref="E5:F5">
    <cfRule type="containsText" dxfId="22" priority="5" operator="containsText" text="&quot;">
      <formula>NOT(ISERROR(SEARCH("""",E5)))</formula>
    </cfRule>
  </conditionalFormatting>
  <conditionalFormatting sqref="E6:F6">
    <cfRule type="containsText" dxfId="21" priority="4" operator="containsText" text="&quot;">
      <formula>NOT(ISERROR(SEARCH("""",E6)))</formula>
    </cfRule>
  </conditionalFormatting>
  <conditionalFormatting sqref="B10:B12">
    <cfRule type="containsText" dxfId="20" priority="3" operator="containsText" text="&quot;">
      <formula>NOT(ISERROR(SEARCH("""",B10)))</formula>
    </cfRule>
  </conditionalFormatting>
  <conditionalFormatting sqref="D10:D12">
    <cfRule type="containsText" dxfId="19" priority="2" operator="containsText" text="&quot;">
      <formula>NOT(ISERROR(SEARCH("""",D10)))</formula>
    </cfRule>
  </conditionalFormatting>
  <conditionalFormatting sqref="F10">
    <cfRule type="containsText" dxfId="18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1/17/2023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B6" sqref="B6:C6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61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8" t="s">
        <v>79</v>
      </c>
      <c r="F5" s="116"/>
    </row>
    <row r="6" spans="1:7" ht="14.5" customHeight="1" x14ac:dyDescent="0.35">
      <c r="A6" s="28" t="s">
        <v>15</v>
      </c>
      <c r="B6" s="118" t="s">
        <v>132</v>
      </c>
      <c r="C6" s="116"/>
      <c r="D6" s="29" t="s">
        <v>13</v>
      </c>
      <c r="E6" s="118" t="s">
        <v>80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9">
        <v>110596.49</v>
      </c>
      <c r="C10" s="18" t="s">
        <v>23</v>
      </c>
      <c r="D10" s="49">
        <v>109947.99</v>
      </c>
      <c r="E10" s="23" t="s">
        <v>43</v>
      </c>
      <c r="F10" s="49">
        <v>109299.49</v>
      </c>
      <c r="G10" s="55"/>
    </row>
    <row r="11" spans="1:7" x14ac:dyDescent="0.35">
      <c r="A11" s="22" t="s">
        <v>21</v>
      </c>
      <c r="B11" s="49">
        <v>110596.49</v>
      </c>
      <c r="C11" s="18" t="s">
        <v>24</v>
      </c>
      <c r="D11" s="49">
        <v>109947.99</v>
      </c>
      <c r="E11" s="21"/>
      <c r="F11" s="20"/>
      <c r="G11" s="55"/>
    </row>
    <row r="12" spans="1:7" ht="15" thickBot="1" x14ac:dyDescent="0.4">
      <c r="A12" s="19" t="s">
        <v>22</v>
      </c>
      <c r="B12" s="49">
        <v>110596.49</v>
      </c>
      <c r="C12" s="18" t="s">
        <v>25</v>
      </c>
      <c r="D12" s="49">
        <v>109947.99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17" priority="16" operator="containsText" text="&quot;">
      <formula>NOT(ISERROR(SEARCH("""",C17)))</formula>
    </cfRule>
  </conditionalFormatting>
  <conditionalFormatting sqref="D17:D26">
    <cfRule type="containsText" dxfId="16" priority="15" operator="containsText" text="&quot;">
      <formula>NOT(ISERROR(SEARCH("""",D17)))</formula>
    </cfRule>
  </conditionalFormatting>
  <conditionalFormatting sqref="A2:F2">
    <cfRule type="containsText" dxfId="15" priority="7" operator="containsText" text="&quot;">
      <formula>NOT(ISERROR(SEARCH("""",A2)))</formula>
    </cfRule>
  </conditionalFormatting>
  <conditionalFormatting sqref="B6:C6">
    <cfRule type="containsText" dxfId="14" priority="6" operator="containsText" text="&quot;">
      <formula>NOT(ISERROR(SEARCH("""",B6)))</formula>
    </cfRule>
  </conditionalFormatting>
  <conditionalFormatting sqref="E5:F5">
    <cfRule type="containsText" dxfId="13" priority="5" operator="containsText" text="&quot;">
      <formula>NOT(ISERROR(SEARCH("""",E5)))</formula>
    </cfRule>
  </conditionalFormatting>
  <conditionalFormatting sqref="E6:F6">
    <cfRule type="containsText" dxfId="12" priority="4" operator="containsText" text="&quot;">
      <formula>NOT(ISERROR(SEARCH("""",E6)))</formula>
    </cfRule>
  </conditionalFormatting>
  <conditionalFormatting sqref="B10:B12">
    <cfRule type="containsText" dxfId="11" priority="3" operator="containsText" text="&quot;">
      <formula>NOT(ISERROR(SEARCH("""",B10)))</formula>
    </cfRule>
  </conditionalFormatting>
  <conditionalFormatting sqref="D10:D12">
    <cfRule type="containsText" dxfId="10" priority="2" operator="containsText" text="&quot;">
      <formula>NOT(ISERROR(SEARCH("""",D10)))</formula>
    </cfRule>
  </conditionalFormatting>
  <conditionalFormatting sqref="F10">
    <cfRule type="containsText" dxfId="9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view="pageLayout" zoomScaleNormal="100" workbookViewId="0">
      <selection activeCell="B6" sqref="B6:C6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62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3" t="s">
        <v>76</v>
      </c>
      <c r="F5" s="114"/>
    </row>
    <row r="6" spans="1:7" ht="14.5" customHeight="1" x14ac:dyDescent="0.35">
      <c r="A6" s="28" t="s">
        <v>15</v>
      </c>
      <c r="B6" s="115" t="s">
        <v>131</v>
      </c>
      <c r="C6" s="116"/>
      <c r="D6" s="29" t="s">
        <v>13</v>
      </c>
      <c r="E6" s="113" t="s">
        <v>77</v>
      </c>
      <c r="F6" s="114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8">
        <v>133921.32999999999</v>
      </c>
      <c r="C10" s="18" t="s">
        <v>23</v>
      </c>
      <c r="D10" s="48">
        <v>133298.32999999999</v>
      </c>
      <c r="E10" s="23" t="s">
        <v>43</v>
      </c>
      <c r="F10" s="48">
        <v>132675.32999999999</v>
      </c>
      <c r="G10" s="55"/>
    </row>
    <row r="11" spans="1:7" x14ac:dyDescent="0.35">
      <c r="A11" s="22" t="s">
        <v>21</v>
      </c>
      <c r="B11" s="48">
        <v>133921.32999999999</v>
      </c>
      <c r="C11" s="18" t="s">
        <v>24</v>
      </c>
      <c r="D11" s="48">
        <v>133298.32999999999</v>
      </c>
      <c r="E11" s="21"/>
      <c r="F11" s="20"/>
      <c r="G11" s="55"/>
    </row>
    <row r="12" spans="1:7" ht="15" thickBot="1" x14ac:dyDescent="0.4">
      <c r="A12" s="19" t="s">
        <v>22</v>
      </c>
      <c r="B12" s="48">
        <v>133921.32999999999</v>
      </c>
      <c r="C12" s="18" t="s">
        <v>25</v>
      </c>
      <c r="D12" s="48">
        <v>133298.32999999999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8" priority="16" operator="containsText" text="&quot;">
      <formula>NOT(ISERROR(SEARCH("""",C17)))</formula>
    </cfRule>
  </conditionalFormatting>
  <conditionalFormatting sqref="D17:D26">
    <cfRule type="containsText" dxfId="7" priority="15" operator="containsText" text="&quot;">
      <formula>NOT(ISERROR(SEARCH("""",D17)))</formula>
    </cfRule>
  </conditionalFormatting>
  <conditionalFormatting sqref="A2:F2">
    <cfRule type="containsText" dxfId="6" priority="7" operator="containsText" text="&quot;">
      <formula>NOT(ISERROR(SEARCH("""",A2)))</formula>
    </cfRule>
  </conditionalFormatting>
  <conditionalFormatting sqref="B6:C6">
    <cfRule type="containsText" dxfId="5" priority="6" operator="containsText" text="&quot;">
      <formula>NOT(ISERROR(SEARCH("""",B6)))</formula>
    </cfRule>
  </conditionalFormatting>
  <conditionalFormatting sqref="E5:F5">
    <cfRule type="containsText" dxfId="4" priority="5" operator="containsText" text="&quot;">
      <formula>NOT(ISERROR(SEARCH("""",E5)))</formula>
    </cfRule>
  </conditionalFormatting>
  <conditionalFormatting sqref="E6:F6">
    <cfRule type="containsText" dxfId="3" priority="4" operator="containsText" text="&quot;">
      <formula>NOT(ISERROR(SEARCH("""",E6)))</formula>
    </cfRule>
  </conditionalFormatting>
  <conditionalFormatting sqref="B10:B12">
    <cfRule type="containsText" dxfId="2" priority="3" operator="containsText" text="&quot;">
      <formula>NOT(ISERROR(SEARCH("""",B10)))</formula>
    </cfRule>
  </conditionalFormatting>
  <conditionalFormatting sqref="D10:D12">
    <cfRule type="containsText" dxfId="1" priority="2" operator="containsText" text="&quot;">
      <formula>NOT(ISERROR(SEARCH("""",D10)))</formula>
    </cfRule>
  </conditionalFormatting>
  <conditionalFormatting sqref="F10">
    <cfRule type="containsText" dxfId="0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G10" sqref="G10:G12"/>
    </sheetView>
  </sheetViews>
  <sheetFormatPr defaultColWidth="8.81640625" defaultRowHeight="14.5" x14ac:dyDescent="0.35"/>
  <cols>
    <col min="1" max="6" width="16.6328125" style="1" customWidth="1"/>
    <col min="7" max="7" width="9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52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81" t="s">
        <v>69</v>
      </c>
      <c r="F5" s="84"/>
    </row>
    <row r="6" spans="1:7" x14ac:dyDescent="0.35">
      <c r="A6" s="28" t="s">
        <v>15</v>
      </c>
      <c r="B6" s="83" t="s">
        <v>85</v>
      </c>
      <c r="C6" s="75"/>
      <c r="D6" s="29" t="s">
        <v>13</v>
      </c>
      <c r="E6" s="85" t="s">
        <v>86</v>
      </c>
      <c r="F6" s="8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68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72663.360000000001</v>
      </c>
      <c r="C10" s="18" t="s">
        <v>23</v>
      </c>
      <c r="D10" s="34">
        <v>72068.86</v>
      </c>
      <c r="E10" s="23" t="s">
        <v>43</v>
      </c>
      <c r="F10" s="34">
        <v>71474.36</v>
      </c>
      <c r="G10" s="55"/>
    </row>
    <row r="11" spans="1:7" x14ac:dyDescent="0.35">
      <c r="A11" s="22" t="s">
        <v>21</v>
      </c>
      <c r="B11" s="34">
        <v>72663.360000000001</v>
      </c>
      <c r="C11" s="18" t="s">
        <v>24</v>
      </c>
      <c r="D11" s="34">
        <v>72068.86</v>
      </c>
      <c r="E11" s="21"/>
      <c r="F11" s="20"/>
      <c r="G11" s="55"/>
    </row>
    <row r="12" spans="1:7" ht="15" thickBot="1" x14ac:dyDescent="0.4">
      <c r="A12" s="19" t="s">
        <v>22</v>
      </c>
      <c r="B12" s="34">
        <v>72663.360000000001</v>
      </c>
      <c r="C12" s="18" t="s">
        <v>25</v>
      </c>
      <c r="D12" s="34">
        <v>72068.86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30:B30"/>
    <mergeCell ref="A25:B25"/>
    <mergeCell ref="A37:B37"/>
    <mergeCell ref="A40:B40"/>
    <mergeCell ref="A43:B43"/>
    <mergeCell ref="A44:B44"/>
    <mergeCell ref="A63:B63"/>
    <mergeCell ref="A31:B31"/>
    <mergeCell ref="A32:B32"/>
    <mergeCell ref="A33:B33"/>
    <mergeCell ref="A34:B34"/>
    <mergeCell ref="A35:B35"/>
    <mergeCell ref="A45:B45"/>
    <mergeCell ref="A51:D51"/>
    <mergeCell ref="A1:F1"/>
    <mergeCell ref="A2:F2"/>
    <mergeCell ref="E3:F3"/>
    <mergeCell ref="A4:F4"/>
    <mergeCell ref="B3:C3"/>
    <mergeCell ref="A8:F8"/>
    <mergeCell ref="A61:E61"/>
    <mergeCell ref="A13:F13"/>
    <mergeCell ref="B7:C7"/>
    <mergeCell ref="A28:B28"/>
    <mergeCell ref="A29:B29"/>
    <mergeCell ref="E7:F7"/>
    <mergeCell ref="A46:B46"/>
    <mergeCell ref="A47:B47"/>
    <mergeCell ref="A48:B48"/>
    <mergeCell ref="A36:B36"/>
    <mergeCell ref="A59:F59"/>
    <mergeCell ref="A60:E60"/>
    <mergeCell ref="A52:D52"/>
    <mergeCell ref="A53:D53"/>
    <mergeCell ref="A49:D49"/>
    <mergeCell ref="A65:E65"/>
    <mergeCell ref="A14:B14"/>
    <mergeCell ref="B5:C5"/>
    <mergeCell ref="B6:C6"/>
    <mergeCell ref="E5:F5"/>
    <mergeCell ref="E6:F6"/>
    <mergeCell ref="A41:B41"/>
    <mergeCell ref="A42:B42"/>
    <mergeCell ref="A54:D54"/>
    <mergeCell ref="D14:E14"/>
    <mergeCell ref="A16:B16"/>
    <mergeCell ref="A26:B26"/>
    <mergeCell ref="A27:B27"/>
    <mergeCell ref="A38:B38"/>
    <mergeCell ref="A39:B39"/>
    <mergeCell ref="A50:F50"/>
    <mergeCell ref="A64:D64"/>
    <mergeCell ref="A15:F15"/>
    <mergeCell ref="A57:D57"/>
    <mergeCell ref="A55:D55"/>
    <mergeCell ref="A56:D56"/>
    <mergeCell ref="A58:D58"/>
    <mergeCell ref="A62:F62"/>
    <mergeCell ref="D63:E63"/>
    <mergeCell ref="A20:B20"/>
    <mergeCell ref="A21:B21"/>
    <mergeCell ref="A22:B22"/>
    <mergeCell ref="A23:B23"/>
    <mergeCell ref="A24:B24"/>
    <mergeCell ref="A17:B17"/>
    <mergeCell ref="A18:B18"/>
    <mergeCell ref="A19:B19"/>
  </mergeCells>
  <conditionalFormatting sqref="A2:F2">
    <cfRule type="containsText" dxfId="129" priority="10" operator="containsText" text="&quot;">
      <formula>NOT(ISERROR(SEARCH("""",A2)))</formula>
    </cfRule>
  </conditionalFormatting>
  <conditionalFormatting sqref="B10:B12">
    <cfRule type="containsText" dxfId="128" priority="9" operator="containsText" text="&quot;">
      <formula>NOT(ISERROR(SEARCH("""",B10)))</formula>
    </cfRule>
  </conditionalFormatting>
  <conditionalFormatting sqref="D10:D12">
    <cfRule type="containsText" dxfId="127" priority="6" operator="containsText" text="&quot;">
      <formula>NOT(ISERROR(SEARCH("""",D10)))</formula>
    </cfRule>
  </conditionalFormatting>
  <conditionalFormatting sqref="F10">
    <cfRule type="containsText" dxfId="126" priority="3" operator="containsText" text="&quot;">
      <formula>NOT(ISERROR(SEARCH("""",F10)))</formula>
    </cfRule>
  </conditionalFormatting>
  <conditionalFormatting sqref="C17:C26">
    <cfRule type="containsText" dxfId="125" priority="2" operator="containsText" text="&quot;">
      <formula>NOT(ISERROR(SEARCH("""",C17)))</formula>
    </cfRule>
  </conditionalFormatting>
  <conditionalFormatting sqref="D17:D26">
    <cfRule type="containsText" dxfId="124" priority="1" operator="containsText" text="&quot;">
      <formula>NOT(ISERROR(SEARCH("""",D17)))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B6" sqref="B6:C6"/>
    </sheetView>
  </sheetViews>
  <sheetFormatPr defaultColWidth="8.81640625" defaultRowHeight="14.5" x14ac:dyDescent="0.35"/>
  <cols>
    <col min="1" max="6" width="16.6328125" style="1" customWidth="1"/>
    <col min="7" max="7" width="9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54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3" t="s">
        <v>73</v>
      </c>
      <c r="F5" s="114"/>
    </row>
    <row r="6" spans="1:7" ht="14.5" customHeight="1" x14ac:dyDescent="0.35">
      <c r="A6" s="28" t="s">
        <v>15</v>
      </c>
      <c r="B6" s="115" t="s">
        <v>126</v>
      </c>
      <c r="C6" s="116"/>
      <c r="D6" s="29" t="s">
        <v>13</v>
      </c>
      <c r="E6" s="85" t="s">
        <v>74</v>
      </c>
      <c r="F6" s="8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92525.33</v>
      </c>
      <c r="C10" s="18" t="s">
        <v>23</v>
      </c>
      <c r="D10" s="34">
        <v>91937.33</v>
      </c>
      <c r="E10" s="23" t="s">
        <v>43</v>
      </c>
      <c r="F10" s="34">
        <v>91349.33</v>
      </c>
      <c r="G10" s="55"/>
    </row>
    <row r="11" spans="1:7" x14ac:dyDescent="0.35">
      <c r="A11" s="22" t="s">
        <v>21</v>
      </c>
      <c r="B11" s="34">
        <v>92525.33</v>
      </c>
      <c r="C11" s="18" t="s">
        <v>24</v>
      </c>
      <c r="D11" s="34">
        <v>91937.33</v>
      </c>
      <c r="E11" s="21"/>
      <c r="F11" s="20"/>
      <c r="G11" s="55"/>
    </row>
    <row r="12" spans="1:7" ht="15" thickBot="1" x14ac:dyDescent="0.4">
      <c r="A12" s="19" t="s">
        <v>22</v>
      </c>
      <c r="B12" s="34">
        <v>92525.33</v>
      </c>
      <c r="C12" s="18" t="s">
        <v>25</v>
      </c>
      <c r="D12" s="34">
        <v>91937.33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123" priority="10" operator="containsText" text="&quot;">
      <formula>NOT(ISERROR(SEARCH("""",C17)))</formula>
    </cfRule>
  </conditionalFormatting>
  <conditionalFormatting sqref="D17:D26">
    <cfRule type="containsText" dxfId="122" priority="9" operator="containsText" text="&quot;">
      <formula>NOT(ISERROR(SEARCH("""",D17)))</formula>
    </cfRule>
  </conditionalFormatting>
  <conditionalFormatting sqref="A2:F2">
    <cfRule type="containsText" dxfId="121" priority="8" operator="containsText" text="&quot;">
      <formula>NOT(ISERROR(SEARCH("""",A2)))</formula>
    </cfRule>
  </conditionalFormatting>
  <conditionalFormatting sqref="B6:C6">
    <cfRule type="containsText" dxfId="120" priority="7" operator="containsText" text="&quot;">
      <formula>NOT(ISERROR(SEARCH("""",B6)))</formula>
    </cfRule>
  </conditionalFormatting>
  <conditionalFormatting sqref="E5:F5">
    <cfRule type="containsText" dxfId="119" priority="6" operator="containsText" text="&quot;">
      <formula>NOT(ISERROR(SEARCH("""",E5)))</formula>
    </cfRule>
  </conditionalFormatting>
  <conditionalFormatting sqref="B10:B12">
    <cfRule type="containsText" dxfId="118" priority="5" operator="containsText" text="&quot;">
      <formula>NOT(ISERROR(SEARCH("""",B10)))</formula>
    </cfRule>
  </conditionalFormatting>
  <conditionalFormatting sqref="D10:D12">
    <cfRule type="containsText" dxfId="117" priority="2" operator="containsText" text="&quot;">
      <formula>NOT(ISERROR(SEARCH("""",D10)))</formula>
    </cfRule>
  </conditionalFormatting>
  <conditionalFormatting sqref="F10">
    <cfRule type="containsText" dxfId="116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A10" sqref="A10"/>
    </sheetView>
  </sheetViews>
  <sheetFormatPr defaultColWidth="8.81640625" defaultRowHeight="14.5" x14ac:dyDescent="0.35"/>
  <cols>
    <col min="1" max="6" width="16.6328125" style="1" customWidth="1"/>
    <col min="7" max="7" width="9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55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7" t="s">
        <v>79</v>
      </c>
      <c r="F5" s="114"/>
    </row>
    <row r="6" spans="1:7" ht="14.5" customHeight="1" x14ac:dyDescent="0.35">
      <c r="A6" s="28" t="s">
        <v>15</v>
      </c>
      <c r="B6" s="118" t="s">
        <v>81</v>
      </c>
      <c r="C6" s="116"/>
      <c r="D6" s="29" t="s">
        <v>13</v>
      </c>
      <c r="E6" s="118" t="s">
        <v>80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93183.9</v>
      </c>
      <c r="C10" s="18" t="s">
        <v>23</v>
      </c>
      <c r="D10" s="34">
        <v>92596.9</v>
      </c>
      <c r="E10" s="23" t="s">
        <v>43</v>
      </c>
      <c r="F10" s="34">
        <v>92009.9</v>
      </c>
      <c r="G10" s="55"/>
    </row>
    <row r="11" spans="1:7" x14ac:dyDescent="0.35">
      <c r="A11" s="22" t="s">
        <v>21</v>
      </c>
      <c r="B11" s="34">
        <v>93183.9</v>
      </c>
      <c r="C11" s="18" t="s">
        <v>24</v>
      </c>
      <c r="D11" s="34">
        <v>92596.9</v>
      </c>
      <c r="E11" s="21"/>
      <c r="F11" s="20"/>
      <c r="G11" s="55"/>
    </row>
    <row r="12" spans="1:7" ht="15" thickBot="1" x14ac:dyDescent="0.4">
      <c r="A12" s="19" t="s">
        <v>22</v>
      </c>
      <c r="B12" s="34">
        <v>93183.9</v>
      </c>
      <c r="C12" s="18" t="s">
        <v>25</v>
      </c>
      <c r="D12" s="34">
        <v>92596.9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115" priority="19" operator="containsText" text="&quot;">
      <formula>NOT(ISERROR(SEARCH("""",C17)))</formula>
    </cfRule>
  </conditionalFormatting>
  <conditionalFormatting sqref="D17:D26">
    <cfRule type="containsText" dxfId="114" priority="18" operator="containsText" text="&quot;">
      <formula>NOT(ISERROR(SEARCH("""",D17)))</formula>
    </cfRule>
  </conditionalFormatting>
  <conditionalFormatting sqref="A2:F2">
    <cfRule type="containsText" dxfId="113" priority="9" operator="containsText" text="&quot;">
      <formula>NOT(ISERROR(SEARCH("""",A2)))</formula>
    </cfRule>
  </conditionalFormatting>
  <conditionalFormatting sqref="B6:C6">
    <cfRule type="containsText" dxfId="112" priority="8" operator="containsText" text="&quot;">
      <formula>NOT(ISERROR(SEARCH("""",B6)))</formula>
    </cfRule>
  </conditionalFormatting>
  <conditionalFormatting sqref="E5:F5">
    <cfRule type="containsText" dxfId="111" priority="7" operator="containsText" text="&quot;">
      <formula>NOT(ISERROR(SEARCH("""",E5)))</formula>
    </cfRule>
  </conditionalFormatting>
  <conditionalFormatting sqref="E6:F6">
    <cfRule type="containsText" dxfId="110" priority="6" operator="containsText" text="&quot;">
      <formula>NOT(ISERROR(SEARCH("""",E6)))</formula>
    </cfRule>
  </conditionalFormatting>
  <conditionalFormatting sqref="B10:B12">
    <cfRule type="containsText" dxfId="109" priority="5" operator="containsText" text="&quot;">
      <formula>NOT(ISERROR(SEARCH("""",B10)))</formula>
    </cfRule>
  </conditionalFormatting>
  <conditionalFormatting sqref="D10:D12">
    <cfRule type="containsText" dxfId="108" priority="2" operator="containsText" text="&quot;">
      <formula>NOT(ISERROR(SEARCH("""",D10)))</formula>
    </cfRule>
  </conditionalFormatting>
  <conditionalFormatting sqref="F10">
    <cfRule type="containsText" dxfId="107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D19" sqref="D19"/>
    </sheetView>
  </sheetViews>
  <sheetFormatPr defaultColWidth="8.81640625" defaultRowHeight="14.5" x14ac:dyDescent="0.35"/>
  <cols>
    <col min="1" max="6" width="16.6328125" style="1" customWidth="1"/>
    <col min="7" max="7" width="9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56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73</v>
      </c>
      <c r="F5" s="116"/>
    </row>
    <row r="6" spans="1:7" ht="14.5" customHeight="1" x14ac:dyDescent="0.35">
      <c r="A6" s="28" t="s">
        <v>15</v>
      </c>
      <c r="B6" s="115" t="s">
        <v>127</v>
      </c>
      <c r="C6" s="116"/>
      <c r="D6" s="29" t="s">
        <v>13</v>
      </c>
      <c r="E6" s="115" t="s">
        <v>74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94275.43</v>
      </c>
      <c r="C10" s="18" t="s">
        <v>23</v>
      </c>
      <c r="D10" s="34">
        <v>93672.43</v>
      </c>
      <c r="E10" s="23" t="s">
        <v>43</v>
      </c>
      <c r="F10" s="34">
        <v>93069.43</v>
      </c>
      <c r="G10" s="55"/>
    </row>
    <row r="11" spans="1:7" x14ac:dyDescent="0.35">
      <c r="A11" s="22" t="s">
        <v>21</v>
      </c>
      <c r="B11" s="34">
        <v>94275.43</v>
      </c>
      <c r="C11" s="18" t="s">
        <v>24</v>
      </c>
      <c r="D11" s="34">
        <v>93672.43</v>
      </c>
      <c r="E11" s="21"/>
      <c r="F11" s="20"/>
      <c r="G11" s="55"/>
    </row>
    <row r="12" spans="1:7" ht="15" thickBot="1" x14ac:dyDescent="0.4">
      <c r="A12" s="19" t="s">
        <v>22</v>
      </c>
      <c r="B12" s="34">
        <v>94275.43</v>
      </c>
      <c r="C12" s="18" t="s">
        <v>25</v>
      </c>
      <c r="D12" s="34">
        <v>93672.43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106" priority="18" operator="containsText" text="&quot;">
      <formula>NOT(ISERROR(SEARCH("""",C17)))</formula>
    </cfRule>
  </conditionalFormatting>
  <conditionalFormatting sqref="D17:D26">
    <cfRule type="containsText" dxfId="105" priority="17" operator="containsText" text="&quot;">
      <formula>NOT(ISERROR(SEARCH("""",D17)))</formula>
    </cfRule>
  </conditionalFormatting>
  <conditionalFormatting sqref="A2:F2">
    <cfRule type="containsText" dxfId="104" priority="7" operator="containsText" text="&quot;">
      <formula>NOT(ISERROR(SEARCH("""",A2)))</formula>
    </cfRule>
  </conditionalFormatting>
  <conditionalFormatting sqref="B6:C6">
    <cfRule type="containsText" dxfId="103" priority="6" operator="containsText" text="&quot;">
      <formula>NOT(ISERROR(SEARCH("""",B6)))</formula>
    </cfRule>
  </conditionalFormatting>
  <conditionalFormatting sqref="E5:F5">
    <cfRule type="containsText" dxfId="102" priority="5" operator="containsText" text="&quot;">
      <formula>NOT(ISERROR(SEARCH("""",E5)))</formula>
    </cfRule>
  </conditionalFormatting>
  <conditionalFormatting sqref="E6:F6">
    <cfRule type="containsText" dxfId="101" priority="4" operator="containsText" text="&quot;">
      <formula>NOT(ISERROR(SEARCH("""",E6)))</formula>
    </cfRule>
  </conditionalFormatting>
  <conditionalFormatting sqref="B10:B12">
    <cfRule type="containsText" dxfId="100" priority="3" operator="containsText" text="&quot;">
      <formula>NOT(ISERROR(SEARCH("""",B10)))</formula>
    </cfRule>
  </conditionalFormatting>
  <conditionalFormatting sqref="D10:D12">
    <cfRule type="containsText" dxfId="99" priority="2" operator="containsText" text="&quot;">
      <formula>NOT(ISERROR(SEARCH("""",D10)))</formula>
    </cfRule>
  </conditionalFormatting>
  <conditionalFormatting sqref="F10">
    <cfRule type="containsText" dxfId="98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D10" sqref="D10:D12"/>
    </sheetView>
  </sheetViews>
  <sheetFormatPr defaultColWidth="8.81640625" defaultRowHeight="14.5" x14ac:dyDescent="0.35"/>
  <cols>
    <col min="1" max="6" width="16.6328125" style="1" customWidth="1"/>
    <col min="7" max="7" width="9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57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8" t="s">
        <v>79</v>
      </c>
      <c r="F5" s="116"/>
    </row>
    <row r="6" spans="1:7" ht="14.5" customHeight="1" x14ac:dyDescent="0.35">
      <c r="A6" s="28" t="s">
        <v>15</v>
      </c>
      <c r="B6" s="118" t="s">
        <v>78</v>
      </c>
      <c r="C6" s="116"/>
      <c r="D6" s="29" t="s">
        <v>13</v>
      </c>
      <c r="E6" s="118" t="s">
        <v>80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97808.31</v>
      </c>
      <c r="C10" s="18" t="s">
        <v>23</v>
      </c>
      <c r="D10" s="34">
        <v>97209.31</v>
      </c>
      <c r="E10" s="23" t="s">
        <v>43</v>
      </c>
      <c r="F10" s="34">
        <v>96610.31</v>
      </c>
      <c r="G10" s="55"/>
    </row>
    <row r="11" spans="1:7" x14ac:dyDescent="0.35">
      <c r="A11" s="22" t="s">
        <v>21</v>
      </c>
      <c r="B11" s="34">
        <v>97808.31</v>
      </c>
      <c r="C11" s="18" t="s">
        <v>24</v>
      </c>
      <c r="D11" s="34">
        <v>97209.31</v>
      </c>
      <c r="E11" s="21"/>
      <c r="F11" s="20"/>
      <c r="G11" s="55"/>
    </row>
    <row r="12" spans="1:7" ht="15" thickBot="1" x14ac:dyDescent="0.4">
      <c r="A12" s="19" t="s">
        <v>22</v>
      </c>
      <c r="B12" s="34">
        <v>97808.31</v>
      </c>
      <c r="C12" s="18" t="s">
        <v>25</v>
      </c>
      <c r="D12" s="34">
        <v>97209.31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97" priority="16" operator="containsText" text="&quot;">
      <formula>NOT(ISERROR(SEARCH("""",C17)))</formula>
    </cfRule>
  </conditionalFormatting>
  <conditionalFormatting sqref="D17:D26">
    <cfRule type="containsText" dxfId="96" priority="15" operator="containsText" text="&quot;">
      <formula>NOT(ISERROR(SEARCH("""",D17)))</formula>
    </cfRule>
  </conditionalFormatting>
  <conditionalFormatting sqref="A2:F2">
    <cfRule type="containsText" dxfId="95" priority="7" operator="containsText" text="&quot;">
      <formula>NOT(ISERROR(SEARCH("""",A2)))</formula>
    </cfRule>
  </conditionalFormatting>
  <conditionalFormatting sqref="B6:C6">
    <cfRule type="containsText" dxfId="94" priority="6" operator="containsText" text="&quot;">
      <formula>NOT(ISERROR(SEARCH("""",B6)))</formula>
    </cfRule>
  </conditionalFormatting>
  <conditionalFormatting sqref="E5:F5">
    <cfRule type="containsText" dxfId="93" priority="5" operator="containsText" text="&quot;">
      <formula>NOT(ISERROR(SEARCH("""",E5)))</formula>
    </cfRule>
  </conditionalFormatting>
  <conditionalFormatting sqref="E6:F6">
    <cfRule type="containsText" dxfId="92" priority="4" operator="containsText" text="&quot;">
      <formula>NOT(ISERROR(SEARCH("""",E6)))</formula>
    </cfRule>
  </conditionalFormatting>
  <conditionalFormatting sqref="B10:B12">
    <cfRule type="containsText" dxfId="91" priority="3" operator="containsText" text="&quot;">
      <formula>NOT(ISERROR(SEARCH("""",B10)))</formula>
    </cfRule>
  </conditionalFormatting>
  <conditionalFormatting sqref="D10:D12">
    <cfRule type="containsText" dxfId="90" priority="2" operator="containsText" text="&quot;">
      <formula>NOT(ISERROR(SEARCH("""",D10)))</formula>
    </cfRule>
  </conditionalFormatting>
  <conditionalFormatting sqref="F10">
    <cfRule type="containsText" dxfId="89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B7" sqref="B7:C7"/>
    </sheetView>
  </sheetViews>
  <sheetFormatPr defaultColWidth="8.81640625" defaultRowHeight="14.5" x14ac:dyDescent="0.35"/>
  <cols>
    <col min="1" max="6" width="16.6328125" style="1" customWidth="1"/>
    <col min="7" max="7" width="9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41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73</v>
      </c>
      <c r="F5" s="116"/>
    </row>
    <row r="6" spans="1:7" ht="14.5" customHeight="1" x14ac:dyDescent="0.35">
      <c r="A6" s="28" t="s">
        <v>15</v>
      </c>
      <c r="B6" s="115" t="s">
        <v>128</v>
      </c>
      <c r="C6" s="116"/>
      <c r="D6" s="29" t="s">
        <v>13</v>
      </c>
      <c r="E6" s="115" t="s">
        <v>74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34">
        <v>97230.56</v>
      </c>
      <c r="C10" s="18" t="s">
        <v>23</v>
      </c>
      <c r="D10" s="34">
        <v>96613.56</v>
      </c>
      <c r="E10" s="23" t="s">
        <v>43</v>
      </c>
      <c r="F10" s="34">
        <v>95996.56</v>
      </c>
      <c r="G10" s="55"/>
    </row>
    <row r="11" spans="1:7" x14ac:dyDescent="0.35">
      <c r="A11" s="22" t="s">
        <v>21</v>
      </c>
      <c r="B11" s="34">
        <v>97230.56</v>
      </c>
      <c r="C11" s="18" t="s">
        <v>24</v>
      </c>
      <c r="D11" s="34">
        <v>96613.56</v>
      </c>
      <c r="E11" s="21"/>
      <c r="F11" s="20"/>
      <c r="G11" s="55"/>
    </row>
    <row r="12" spans="1:7" ht="15" thickBot="1" x14ac:dyDescent="0.4">
      <c r="A12" s="19" t="s">
        <v>22</v>
      </c>
      <c r="B12" s="34">
        <v>97230.56</v>
      </c>
      <c r="C12" s="18" t="s">
        <v>25</v>
      </c>
      <c r="D12" s="34">
        <v>96613.56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88" priority="16" operator="containsText" text="&quot;">
      <formula>NOT(ISERROR(SEARCH("""",C17)))</formula>
    </cfRule>
  </conditionalFormatting>
  <conditionalFormatting sqref="D17:D26">
    <cfRule type="containsText" dxfId="87" priority="15" operator="containsText" text="&quot;">
      <formula>NOT(ISERROR(SEARCH("""",D17)))</formula>
    </cfRule>
  </conditionalFormatting>
  <conditionalFormatting sqref="A2:F2">
    <cfRule type="containsText" dxfId="86" priority="7" operator="containsText" text="&quot;">
      <formula>NOT(ISERROR(SEARCH("""",A2)))</formula>
    </cfRule>
  </conditionalFormatting>
  <conditionalFormatting sqref="B6:C6">
    <cfRule type="containsText" dxfId="85" priority="6" operator="containsText" text="&quot;">
      <formula>NOT(ISERROR(SEARCH("""",B6)))</formula>
    </cfRule>
  </conditionalFormatting>
  <conditionalFormatting sqref="E5:F5">
    <cfRule type="containsText" dxfId="84" priority="5" operator="containsText" text="&quot;">
      <formula>NOT(ISERROR(SEARCH("""",E5)))</formula>
    </cfRule>
  </conditionalFormatting>
  <conditionalFormatting sqref="E6:F6">
    <cfRule type="containsText" dxfId="83" priority="4" operator="containsText" text="&quot;">
      <formula>NOT(ISERROR(SEARCH("""",E6)))</formula>
    </cfRule>
  </conditionalFormatting>
  <conditionalFormatting sqref="B10:B12">
    <cfRule type="containsText" dxfId="82" priority="3" operator="containsText" text="&quot;">
      <formula>NOT(ISERROR(SEARCH("""",B10)))</formula>
    </cfRule>
  </conditionalFormatting>
  <conditionalFormatting sqref="D10:D12">
    <cfRule type="containsText" dxfId="81" priority="2" operator="containsText" text="&quot;">
      <formula>NOT(ISERROR(SEARCH("""",D10)))</formula>
    </cfRule>
  </conditionalFormatting>
  <conditionalFormatting sqref="F10">
    <cfRule type="containsText" dxfId="80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D19" sqref="D19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42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73</v>
      </c>
      <c r="F5" s="116"/>
    </row>
    <row r="6" spans="1:7" ht="14.5" customHeight="1" x14ac:dyDescent="0.35">
      <c r="A6" s="28" t="s">
        <v>15</v>
      </c>
      <c r="B6" s="115" t="s">
        <v>129</v>
      </c>
      <c r="C6" s="116"/>
      <c r="D6" s="29" t="s">
        <v>13</v>
      </c>
      <c r="E6" s="115" t="s">
        <v>74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8">
        <v>96500.32</v>
      </c>
      <c r="C10" s="18" t="s">
        <v>23</v>
      </c>
      <c r="D10" s="48">
        <v>95913.49</v>
      </c>
      <c r="E10" s="23" t="s">
        <v>43</v>
      </c>
      <c r="F10" s="48">
        <v>94739.82</v>
      </c>
      <c r="G10" s="55"/>
    </row>
    <row r="11" spans="1:7" x14ac:dyDescent="0.35">
      <c r="A11" s="22" t="s">
        <v>21</v>
      </c>
      <c r="B11" s="48">
        <v>96500.32</v>
      </c>
      <c r="C11" s="18" t="s">
        <v>24</v>
      </c>
      <c r="D11" s="48">
        <v>95913.49</v>
      </c>
      <c r="E11" s="21"/>
      <c r="F11" s="20"/>
      <c r="G11" s="55"/>
    </row>
    <row r="12" spans="1:7" ht="15" thickBot="1" x14ac:dyDescent="0.4">
      <c r="A12" s="19" t="s">
        <v>22</v>
      </c>
      <c r="B12" s="48">
        <v>96500.32</v>
      </c>
      <c r="C12" s="18" t="s">
        <v>25</v>
      </c>
      <c r="D12" s="48">
        <v>95913.49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f>534+788.18</f>
        <v>1322.1799999999998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79" priority="13" operator="containsText" text="&quot;">
      <formula>NOT(ISERROR(SEARCH("""",C17)))</formula>
    </cfRule>
  </conditionalFormatting>
  <conditionalFormatting sqref="D17:D26">
    <cfRule type="containsText" dxfId="78" priority="12" operator="containsText" text="&quot;">
      <formula>NOT(ISERROR(SEARCH("""",D17)))</formula>
    </cfRule>
  </conditionalFormatting>
  <conditionalFormatting sqref="B6:C6">
    <cfRule type="containsText" dxfId="77" priority="10" operator="containsText" text="&quot;">
      <formula>NOT(ISERROR(SEARCH("""",B6)))</formula>
    </cfRule>
  </conditionalFormatting>
  <conditionalFormatting sqref="E5:F5">
    <cfRule type="containsText" dxfId="76" priority="9" operator="containsText" text="&quot;">
      <formula>NOT(ISERROR(SEARCH("""",E5)))</formula>
    </cfRule>
  </conditionalFormatting>
  <conditionalFormatting sqref="E6:F6">
    <cfRule type="containsText" dxfId="75" priority="8" operator="containsText" text="&quot;">
      <formula>NOT(ISERROR(SEARCH("""",E6)))</formula>
    </cfRule>
  </conditionalFormatting>
  <conditionalFormatting sqref="A2:F2">
    <cfRule type="containsText" dxfId="74" priority="4" operator="containsText" text="&quot;">
      <formula>NOT(ISERROR(SEARCH("""",A2)))</formula>
    </cfRule>
  </conditionalFormatting>
  <conditionalFormatting sqref="B10:B12">
    <cfRule type="containsText" dxfId="73" priority="3" operator="containsText" text="&quot;">
      <formula>NOT(ISERROR(SEARCH("""",B10)))</formula>
    </cfRule>
  </conditionalFormatting>
  <conditionalFormatting sqref="D10:D12">
    <cfRule type="containsText" dxfId="72" priority="2" operator="containsText" text="&quot;">
      <formula>NOT(ISERROR(SEARCH("""",D10)))</formula>
    </cfRule>
  </conditionalFormatting>
  <conditionalFormatting sqref="F10">
    <cfRule type="containsText" dxfId="71" priority="1" operator="containsText" text="&quot;">
      <formula>NOT(ISERROR(SEARCH("""",F10)))</formula>
    </cfRule>
  </conditionalFormatting>
  <dataValidations disablePrompts="1" count="3">
    <dataValidation allowBlank="1" showInputMessage="1" showErrorMessage="1" error="Only Yes or No may be entered." sqref="E56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48">
      <formula1>"Yes, No"</formula1>
    </dataValidation>
  </dataValidations>
  <pageMargins left="0.7" right="0.7" top="0.75" bottom="0.75" header="0.3" footer="0.3"/>
  <pageSetup scale="91" fitToHeight="0" orientation="portrait" r:id="rId1"/>
  <headerFooter>
    <oddHeader>&amp;RRev. 1/13/2023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Layout" zoomScaleNormal="100" workbookViewId="0">
      <selection activeCell="C11" sqref="C11"/>
    </sheetView>
  </sheetViews>
  <sheetFormatPr defaultColWidth="8.81640625" defaultRowHeight="14.5" x14ac:dyDescent="0.35"/>
  <cols>
    <col min="1" max="6" width="16.6328125" style="1" customWidth="1"/>
    <col min="7" max="7" width="10.81640625" style="1" bestFit="1" customWidth="1"/>
    <col min="8" max="16384" width="8.81640625" style="1"/>
  </cols>
  <sheetData>
    <row r="1" spans="1:7" ht="27.15" customHeight="1" thickTop="1" thickBot="1" x14ac:dyDescent="0.5">
      <c r="A1" s="98" t="s">
        <v>121</v>
      </c>
      <c r="B1" s="99"/>
      <c r="C1" s="100"/>
      <c r="D1" s="100"/>
      <c r="E1" s="100"/>
      <c r="F1" s="101"/>
    </row>
    <row r="2" spans="1:7" ht="26" thickTop="1" thickBot="1" x14ac:dyDescent="0.55000000000000004">
      <c r="A2" s="102" t="s">
        <v>65</v>
      </c>
      <c r="B2" s="103"/>
      <c r="C2" s="103"/>
      <c r="D2" s="103"/>
      <c r="E2" s="103"/>
      <c r="F2" s="104"/>
    </row>
    <row r="3" spans="1:7" ht="15" thickBot="1" x14ac:dyDescent="0.4">
      <c r="A3" s="33" t="s">
        <v>125</v>
      </c>
      <c r="B3" s="107">
        <v>4400020915</v>
      </c>
      <c r="C3" s="108"/>
      <c r="D3" s="32" t="s">
        <v>120</v>
      </c>
      <c r="E3" s="105" t="s">
        <v>119</v>
      </c>
      <c r="F3" s="106"/>
    </row>
    <row r="4" spans="1:7" ht="21.5" thickBot="1" x14ac:dyDescent="0.55000000000000004">
      <c r="A4" s="60" t="s">
        <v>17</v>
      </c>
      <c r="B4" s="61"/>
      <c r="C4" s="61"/>
      <c r="D4" s="61"/>
      <c r="E4" s="61"/>
      <c r="F4" s="62"/>
    </row>
    <row r="5" spans="1:7" x14ac:dyDescent="0.35">
      <c r="A5" s="31" t="s">
        <v>14</v>
      </c>
      <c r="B5" s="81" t="s">
        <v>118</v>
      </c>
      <c r="C5" s="82"/>
      <c r="D5" s="30" t="s">
        <v>12</v>
      </c>
      <c r="E5" s="115" t="s">
        <v>84</v>
      </c>
      <c r="F5" s="116"/>
    </row>
    <row r="6" spans="1:7" ht="14.5" customHeight="1" x14ac:dyDescent="0.35">
      <c r="A6" s="28" t="s">
        <v>15</v>
      </c>
      <c r="B6" s="115" t="s">
        <v>129</v>
      </c>
      <c r="C6" s="116"/>
      <c r="D6" s="29" t="s">
        <v>13</v>
      </c>
      <c r="E6" s="115" t="s">
        <v>74</v>
      </c>
      <c r="F6" s="116"/>
    </row>
    <row r="7" spans="1:7" ht="15" thickBot="1" x14ac:dyDescent="0.4">
      <c r="A7" s="28" t="s">
        <v>44</v>
      </c>
      <c r="B7" s="94" t="s">
        <v>67</v>
      </c>
      <c r="C7" s="95"/>
      <c r="D7" s="27" t="s">
        <v>16</v>
      </c>
      <c r="E7" s="96" t="s">
        <v>75</v>
      </c>
      <c r="F7" s="97"/>
    </row>
    <row r="8" spans="1:7" ht="21.75" customHeight="1" thickBot="1" x14ac:dyDescent="0.55000000000000004">
      <c r="A8" s="60" t="s">
        <v>117</v>
      </c>
      <c r="B8" s="61"/>
      <c r="C8" s="61"/>
      <c r="D8" s="61"/>
      <c r="E8" s="61"/>
      <c r="F8" s="62"/>
    </row>
    <row r="9" spans="1:7" x14ac:dyDescent="0.35">
      <c r="A9" s="26" t="s">
        <v>18</v>
      </c>
      <c r="B9" s="25" t="s">
        <v>19</v>
      </c>
      <c r="C9" s="25" t="s">
        <v>18</v>
      </c>
      <c r="D9" s="25" t="s">
        <v>19</v>
      </c>
      <c r="E9" s="25" t="s">
        <v>18</v>
      </c>
      <c r="F9" s="24" t="s">
        <v>19</v>
      </c>
    </row>
    <row r="10" spans="1:7" x14ac:dyDescent="0.35">
      <c r="A10" s="22" t="s">
        <v>20</v>
      </c>
      <c r="B10" s="48">
        <v>126479.39</v>
      </c>
      <c r="C10" s="18" t="s">
        <v>23</v>
      </c>
      <c r="D10" s="48">
        <v>125881.39</v>
      </c>
      <c r="E10" s="23" t="s">
        <v>43</v>
      </c>
      <c r="F10" s="48">
        <v>125283.39</v>
      </c>
      <c r="G10" s="55"/>
    </row>
    <row r="11" spans="1:7" x14ac:dyDescent="0.35">
      <c r="A11" s="22" t="s">
        <v>21</v>
      </c>
      <c r="B11" s="48">
        <v>126479.39</v>
      </c>
      <c r="C11" s="18" t="s">
        <v>24</v>
      </c>
      <c r="D11" s="48">
        <v>125881.39</v>
      </c>
      <c r="E11" s="21"/>
      <c r="F11" s="20"/>
      <c r="G11" s="55"/>
    </row>
    <row r="12" spans="1:7" ht="15" thickBot="1" x14ac:dyDescent="0.4">
      <c r="A12" s="19" t="s">
        <v>22</v>
      </c>
      <c r="B12" s="48">
        <v>126479.39</v>
      </c>
      <c r="C12" s="18" t="s">
        <v>25</v>
      </c>
      <c r="D12" s="48">
        <v>125881.39</v>
      </c>
      <c r="E12" s="17"/>
      <c r="F12" s="16"/>
      <c r="G12" s="55"/>
    </row>
    <row r="13" spans="1:7" ht="18.75" customHeight="1" thickBot="1" x14ac:dyDescent="0.55000000000000004">
      <c r="A13" s="60" t="s">
        <v>116</v>
      </c>
      <c r="B13" s="61"/>
      <c r="C13" s="61"/>
      <c r="D13" s="61"/>
      <c r="E13" s="61"/>
      <c r="F13" s="62"/>
    </row>
    <row r="14" spans="1:7" ht="15" customHeight="1" thickBot="1" x14ac:dyDescent="0.4">
      <c r="A14" s="79" t="s">
        <v>115</v>
      </c>
      <c r="B14" s="80"/>
      <c r="C14" s="15"/>
      <c r="D14" s="89" t="s">
        <v>114</v>
      </c>
      <c r="E14" s="80"/>
      <c r="F14" s="4">
        <f>IF(C14=0,0,IF(C14&gt;50,F10,IF(C14&gt;40,D12,IF(C14&gt;30,D11,IF(C14&gt;20,D10,IF(C14&gt;10,B12,IF(C14&gt;5,B11,B10)))))))</f>
        <v>0</v>
      </c>
    </row>
    <row r="15" spans="1:7" ht="18.75" customHeight="1" thickBot="1" x14ac:dyDescent="0.55000000000000004">
      <c r="A15" s="60" t="s">
        <v>26</v>
      </c>
      <c r="B15" s="61"/>
      <c r="C15" s="61"/>
      <c r="D15" s="61"/>
      <c r="E15" s="61"/>
      <c r="F15" s="62"/>
    </row>
    <row r="16" spans="1:7" x14ac:dyDescent="0.35">
      <c r="A16" s="90" t="s">
        <v>27</v>
      </c>
      <c r="B16" s="91"/>
      <c r="C16" s="13" t="s">
        <v>0</v>
      </c>
      <c r="D16" s="13" t="s">
        <v>105</v>
      </c>
      <c r="E16" s="13" t="s">
        <v>113</v>
      </c>
      <c r="F16" s="12" t="s">
        <v>112</v>
      </c>
    </row>
    <row r="17" spans="1:6" x14ac:dyDescent="0.35">
      <c r="A17" s="74" t="s">
        <v>1</v>
      </c>
      <c r="B17" s="75"/>
      <c r="C17" s="35">
        <v>18</v>
      </c>
      <c r="D17" s="43">
        <v>1940</v>
      </c>
      <c r="E17" s="9"/>
      <c r="F17" s="4">
        <f t="shared" ref="F17:F48" si="0">IF(E17="Yes",$D17,0)</f>
        <v>0</v>
      </c>
    </row>
    <row r="18" spans="1:6" ht="15" customHeight="1" x14ac:dyDescent="0.35">
      <c r="A18" s="74" t="s">
        <v>2</v>
      </c>
      <c r="B18" s="75"/>
      <c r="C18" s="35">
        <v>622</v>
      </c>
      <c r="D18" s="43">
        <v>703</v>
      </c>
      <c r="E18" s="9"/>
      <c r="F18" s="4">
        <f t="shared" si="0"/>
        <v>0</v>
      </c>
    </row>
    <row r="19" spans="1:6" x14ac:dyDescent="0.35">
      <c r="A19" s="74" t="s">
        <v>3</v>
      </c>
      <c r="B19" s="75"/>
      <c r="C19" s="35">
        <v>5060</v>
      </c>
      <c r="D19" s="43">
        <v>506</v>
      </c>
      <c r="E19" s="9"/>
      <c r="F19" s="4">
        <f t="shared" si="0"/>
        <v>0</v>
      </c>
    </row>
    <row r="20" spans="1:6" x14ac:dyDescent="0.35">
      <c r="A20" s="74" t="s">
        <v>4</v>
      </c>
      <c r="B20" s="75"/>
      <c r="C20" s="35">
        <v>7007</v>
      </c>
      <c r="D20" s="43">
        <v>285</v>
      </c>
      <c r="E20" s="9"/>
      <c r="F20" s="4">
        <f t="shared" si="0"/>
        <v>0</v>
      </c>
    </row>
    <row r="21" spans="1:6" x14ac:dyDescent="0.35">
      <c r="A21" s="74" t="s">
        <v>5</v>
      </c>
      <c r="B21" s="75"/>
      <c r="C21" s="35">
        <v>3023</v>
      </c>
      <c r="D21" s="43">
        <v>207</v>
      </c>
      <c r="E21" s="9"/>
      <c r="F21" s="4">
        <f t="shared" si="0"/>
        <v>0</v>
      </c>
    </row>
    <row r="22" spans="1:6" ht="15" customHeight="1" x14ac:dyDescent="0.35">
      <c r="A22" s="74" t="s">
        <v>111</v>
      </c>
      <c r="B22" s="75"/>
      <c r="C22" s="35">
        <v>1069</v>
      </c>
      <c r="D22" s="43">
        <v>594</v>
      </c>
      <c r="E22" s="9"/>
      <c r="F22" s="4">
        <f t="shared" si="0"/>
        <v>0</v>
      </c>
    </row>
    <row r="23" spans="1:6" ht="15" customHeight="1" x14ac:dyDescent="0.35">
      <c r="A23" s="74" t="s">
        <v>7</v>
      </c>
      <c r="B23" s="75"/>
      <c r="C23" s="35">
        <v>6017</v>
      </c>
      <c r="D23" s="43">
        <v>190</v>
      </c>
      <c r="E23" s="9"/>
      <c r="F23" s="4">
        <f t="shared" si="0"/>
        <v>0</v>
      </c>
    </row>
    <row r="24" spans="1:6" ht="48" customHeight="1" x14ac:dyDescent="0.35">
      <c r="A24" s="74" t="s">
        <v>45</v>
      </c>
      <c r="B24" s="75"/>
      <c r="C24" s="35" t="s">
        <v>70</v>
      </c>
      <c r="D24" s="43">
        <v>153</v>
      </c>
      <c r="E24" s="9"/>
      <c r="F24" s="4">
        <f t="shared" si="0"/>
        <v>0</v>
      </c>
    </row>
    <row r="25" spans="1:6" x14ac:dyDescent="0.35">
      <c r="A25" s="74" t="s">
        <v>8</v>
      </c>
      <c r="B25" s="75"/>
      <c r="C25" s="35">
        <v>4083</v>
      </c>
      <c r="D25" s="43">
        <v>132</v>
      </c>
      <c r="E25" s="9"/>
      <c r="F25" s="4">
        <f t="shared" si="0"/>
        <v>0</v>
      </c>
    </row>
    <row r="26" spans="1:6" ht="15" customHeight="1" x14ac:dyDescent="0.35">
      <c r="A26" s="74" t="s">
        <v>10</v>
      </c>
      <c r="B26" s="75"/>
      <c r="C26" s="35">
        <v>9003</v>
      </c>
      <c r="D26" s="44">
        <v>41</v>
      </c>
      <c r="E26" s="9"/>
      <c r="F26" s="4">
        <f t="shared" si="0"/>
        <v>0</v>
      </c>
    </row>
    <row r="27" spans="1:6" ht="15" customHeight="1" x14ac:dyDescent="0.35">
      <c r="A27" s="74" t="s">
        <v>11</v>
      </c>
      <c r="B27" s="75"/>
      <c r="C27" s="14">
        <v>6042</v>
      </c>
      <c r="D27" s="45">
        <v>445</v>
      </c>
      <c r="E27" s="9"/>
      <c r="F27" s="4">
        <f t="shared" si="0"/>
        <v>0</v>
      </c>
    </row>
    <row r="28" spans="1:6" s="38" customFormat="1" ht="15" customHeight="1" x14ac:dyDescent="0.35">
      <c r="A28" s="87" t="s">
        <v>46</v>
      </c>
      <c r="B28" s="88"/>
      <c r="C28" s="36">
        <v>293</v>
      </c>
      <c r="D28" s="46">
        <v>90</v>
      </c>
      <c r="E28" s="9"/>
      <c r="F28" s="37">
        <f t="shared" si="0"/>
        <v>0</v>
      </c>
    </row>
    <row r="29" spans="1:6" s="38" customFormat="1" x14ac:dyDescent="0.35">
      <c r="A29" s="87" t="s">
        <v>28</v>
      </c>
      <c r="B29" s="88"/>
      <c r="C29" s="36" t="s">
        <v>71</v>
      </c>
      <c r="D29" s="46">
        <v>1520</v>
      </c>
      <c r="E29" s="9"/>
      <c r="F29" s="37">
        <f t="shared" si="0"/>
        <v>0</v>
      </c>
    </row>
    <row r="30" spans="1:6" s="38" customFormat="1" x14ac:dyDescent="0.35">
      <c r="A30" s="87" t="s">
        <v>32</v>
      </c>
      <c r="B30" s="88"/>
      <c r="C30" s="36">
        <v>122</v>
      </c>
      <c r="D30" s="46">
        <v>280</v>
      </c>
      <c r="E30" s="9"/>
      <c r="F30" s="37">
        <f t="shared" si="0"/>
        <v>0</v>
      </c>
    </row>
    <row r="31" spans="1:6" s="38" customFormat="1" ht="30" customHeight="1" x14ac:dyDescent="0.35">
      <c r="A31" s="87" t="s">
        <v>110</v>
      </c>
      <c r="B31" s="88"/>
      <c r="C31" s="36">
        <v>4164</v>
      </c>
      <c r="D31" s="46">
        <v>105</v>
      </c>
      <c r="E31" s="9"/>
      <c r="F31" s="37">
        <f t="shared" si="0"/>
        <v>0</v>
      </c>
    </row>
    <row r="32" spans="1:6" s="38" customFormat="1" ht="14.5" customHeight="1" x14ac:dyDescent="0.35">
      <c r="A32" s="87" t="s">
        <v>33</v>
      </c>
      <c r="B32" s="88"/>
      <c r="C32" s="36" t="s">
        <v>109</v>
      </c>
      <c r="D32" s="46">
        <v>9</v>
      </c>
      <c r="E32" s="9"/>
      <c r="F32" s="37">
        <f t="shared" si="0"/>
        <v>0</v>
      </c>
    </row>
    <row r="33" spans="1:6" s="38" customFormat="1" ht="14.5" customHeight="1" x14ac:dyDescent="0.35">
      <c r="A33" s="87" t="s">
        <v>29</v>
      </c>
      <c r="B33" s="88"/>
      <c r="C33" s="36" t="s">
        <v>72</v>
      </c>
      <c r="D33" s="46">
        <v>1191</v>
      </c>
      <c r="E33" s="9"/>
      <c r="F33" s="37">
        <f t="shared" si="0"/>
        <v>0</v>
      </c>
    </row>
    <row r="34" spans="1:6" s="38" customFormat="1" x14ac:dyDescent="0.35">
      <c r="A34" s="87" t="s">
        <v>30</v>
      </c>
      <c r="B34" s="88"/>
      <c r="C34" s="36">
        <v>6103</v>
      </c>
      <c r="D34" s="46">
        <v>139</v>
      </c>
      <c r="E34" s="9"/>
      <c r="F34" s="37">
        <f t="shared" si="0"/>
        <v>0</v>
      </c>
    </row>
    <row r="35" spans="1:6" s="42" customFormat="1" ht="30" customHeight="1" x14ac:dyDescent="0.35">
      <c r="A35" s="110" t="s">
        <v>31</v>
      </c>
      <c r="B35" s="111"/>
      <c r="C35" s="40">
        <v>292</v>
      </c>
      <c r="D35" s="47">
        <v>174</v>
      </c>
      <c r="E35" s="9"/>
      <c r="F35" s="41">
        <f t="shared" si="0"/>
        <v>0</v>
      </c>
    </row>
    <row r="36" spans="1:6" s="38" customFormat="1" ht="15" customHeight="1" x14ac:dyDescent="0.35">
      <c r="A36" s="87" t="s">
        <v>9</v>
      </c>
      <c r="B36" s="88"/>
      <c r="C36" s="36">
        <v>9005</v>
      </c>
      <c r="D36" s="46">
        <v>391</v>
      </c>
      <c r="E36" s="9"/>
      <c r="F36" s="37">
        <f t="shared" si="0"/>
        <v>0</v>
      </c>
    </row>
    <row r="37" spans="1:6" s="38" customFormat="1" ht="15" customHeight="1" x14ac:dyDescent="0.35">
      <c r="A37" s="87" t="s">
        <v>36</v>
      </c>
      <c r="B37" s="88"/>
      <c r="C37" s="39">
        <v>479</v>
      </c>
      <c r="D37" s="46">
        <v>565</v>
      </c>
      <c r="E37" s="9"/>
      <c r="F37" s="37">
        <f t="shared" si="0"/>
        <v>0</v>
      </c>
    </row>
    <row r="38" spans="1:6" s="38" customFormat="1" x14ac:dyDescent="0.35">
      <c r="A38" s="87" t="s">
        <v>37</v>
      </c>
      <c r="B38" s="88"/>
      <c r="C38" s="36">
        <v>532</v>
      </c>
      <c r="D38" s="46">
        <v>348</v>
      </c>
      <c r="E38" s="9"/>
      <c r="F38" s="37">
        <f t="shared" si="0"/>
        <v>0</v>
      </c>
    </row>
    <row r="39" spans="1:6" s="38" customFormat="1" x14ac:dyDescent="0.35">
      <c r="A39" s="87" t="s">
        <v>35</v>
      </c>
      <c r="B39" s="88"/>
      <c r="C39" s="36">
        <v>7030</v>
      </c>
      <c r="D39" s="46">
        <v>58</v>
      </c>
      <c r="E39" s="9"/>
      <c r="F39" s="37">
        <f t="shared" si="0"/>
        <v>0</v>
      </c>
    </row>
    <row r="40" spans="1:6" s="38" customFormat="1" x14ac:dyDescent="0.35">
      <c r="A40" s="87" t="s">
        <v>66</v>
      </c>
      <c r="B40" s="88"/>
      <c r="C40" s="36">
        <v>3086</v>
      </c>
      <c r="D40" s="46">
        <v>65</v>
      </c>
      <c r="E40" s="9"/>
      <c r="F40" s="37">
        <f t="shared" si="0"/>
        <v>0</v>
      </c>
    </row>
    <row r="41" spans="1:6" s="38" customFormat="1" x14ac:dyDescent="0.35">
      <c r="A41" s="87" t="s">
        <v>38</v>
      </c>
      <c r="B41" s="88"/>
      <c r="C41" s="36">
        <v>4030</v>
      </c>
      <c r="D41" s="46">
        <v>153</v>
      </c>
      <c r="E41" s="9"/>
      <c r="F41" s="37">
        <f t="shared" si="0"/>
        <v>0</v>
      </c>
    </row>
    <row r="42" spans="1:6" s="38" customFormat="1" ht="15" customHeight="1" x14ac:dyDescent="0.35">
      <c r="A42" s="87" t="s">
        <v>34</v>
      </c>
      <c r="B42" s="88"/>
      <c r="C42" s="36">
        <v>1101</v>
      </c>
      <c r="D42" s="46">
        <v>26</v>
      </c>
      <c r="E42" s="9"/>
      <c r="F42" s="37">
        <f t="shared" si="0"/>
        <v>0</v>
      </c>
    </row>
    <row r="43" spans="1:6" s="38" customFormat="1" ht="15" customHeight="1" x14ac:dyDescent="0.35">
      <c r="A43" s="87" t="s">
        <v>40</v>
      </c>
      <c r="B43" s="88"/>
      <c r="C43" s="36">
        <v>6022</v>
      </c>
      <c r="D43" s="46">
        <v>1180</v>
      </c>
      <c r="E43" s="9"/>
      <c r="F43" s="37">
        <f t="shared" si="0"/>
        <v>0</v>
      </c>
    </row>
    <row r="44" spans="1:6" s="38" customFormat="1" x14ac:dyDescent="0.35">
      <c r="A44" s="87" t="s">
        <v>47</v>
      </c>
      <c r="B44" s="88"/>
      <c r="C44" s="36">
        <v>1022</v>
      </c>
      <c r="D44" s="46">
        <v>95</v>
      </c>
      <c r="E44" s="9"/>
      <c r="F44" s="37">
        <f t="shared" si="0"/>
        <v>0</v>
      </c>
    </row>
    <row r="45" spans="1:6" s="38" customFormat="1" ht="15" customHeight="1" x14ac:dyDescent="0.35">
      <c r="A45" s="87" t="s">
        <v>108</v>
      </c>
      <c r="B45" s="88"/>
      <c r="C45" s="36">
        <v>1124</v>
      </c>
      <c r="D45" s="46">
        <v>9250</v>
      </c>
      <c r="E45" s="9"/>
      <c r="F45" s="37">
        <f t="shared" si="0"/>
        <v>0</v>
      </c>
    </row>
    <row r="46" spans="1:6" s="38" customFormat="1" ht="15" customHeight="1" x14ac:dyDescent="0.35">
      <c r="A46" s="87" t="s">
        <v>39</v>
      </c>
      <c r="B46" s="88"/>
      <c r="C46" s="36">
        <v>742</v>
      </c>
      <c r="D46" s="46">
        <v>35</v>
      </c>
      <c r="E46" s="9"/>
      <c r="F46" s="37">
        <f t="shared" si="0"/>
        <v>0</v>
      </c>
    </row>
    <row r="47" spans="1:6" s="38" customFormat="1" x14ac:dyDescent="0.35">
      <c r="A47" s="87" t="s">
        <v>6</v>
      </c>
      <c r="B47" s="88"/>
      <c r="C47" s="36">
        <v>185</v>
      </c>
      <c r="D47" s="46">
        <v>1322.18</v>
      </c>
      <c r="E47" s="9"/>
      <c r="F47" s="37">
        <f t="shared" si="0"/>
        <v>0</v>
      </c>
    </row>
    <row r="48" spans="1:6" s="38" customFormat="1" ht="15" customHeight="1" x14ac:dyDescent="0.35">
      <c r="A48" s="87" t="s">
        <v>51</v>
      </c>
      <c r="B48" s="88"/>
      <c r="C48" s="36">
        <v>1073</v>
      </c>
      <c r="D48" s="46">
        <v>926</v>
      </c>
      <c r="E48" s="9"/>
      <c r="F48" s="37">
        <f t="shared" si="0"/>
        <v>0</v>
      </c>
    </row>
    <row r="49" spans="1:6" ht="15" thickBot="1" x14ac:dyDescent="0.4">
      <c r="A49" s="57" t="s">
        <v>107</v>
      </c>
      <c r="B49" s="58"/>
      <c r="C49" s="59"/>
      <c r="D49" s="59"/>
      <c r="E49" s="5" t="s">
        <v>96</v>
      </c>
      <c r="F49" s="7">
        <f>IF(C14=0,0,SUM(F14,F17:F48))</f>
        <v>0</v>
      </c>
    </row>
    <row r="50" spans="1:6" ht="21.5" thickBot="1" x14ac:dyDescent="0.55000000000000004">
      <c r="A50" s="60" t="s">
        <v>106</v>
      </c>
      <c r="B50" s="61"/>
      <c r="C50" s="61"/>
      <c r="D50" s="61"/>
      <c r="E50" s="61"/>
      <c r="F50" s="62"/>
    </row>
    <row r="51" spans="1:6" x14ac:dyDescent="0.35">
      <c r="A51" s="90" t="s">
        <v>27</v>
      </c>
      <c r="B51" s="112"/>
      <c r="C51" s="112"/>
      <c r="D51" s="91"/>
      <c r="E51" s="13" t="s">
        <v>0</v>
      </c>
      <c r="F51" s="12" t="s">
        <v>105</v>
      </c>
    </row>
    <row r="52" spans="1:6" ht="18.5" x14ac:dyDescent="0.45">
      <c r="A52" s="63"/>
      <c r="B52" s="64"/>
      <c r="C52" s="64"/>
      <c r="D52" s="65"/>
      <c r="E52" s="11"/>
      <c r="F52" s="10"/>
    </row>
    <row r="53" spans="1:6" ht="18.5" x14ac:dyDescent="0.45">
      <c r="A53" s="63"/>
      <c r="B53" s="64"/>
      <c r="C53" s="64"/>
      <c r="D53" s="65"/>
      <c r="E53" s="11"/>
      <c r="F53" s="10"/>
    </row>
    <row r="54" spans="1:6" ht="18.5" x14ac:dyDescent="0.45">
      <c r="A54" s="63"/>
      <c r="B54" s="64"/>
      <c r="C54" s="64"/>
      <c r="D54" s="65"/>
      <c r="E54" s="11"/>
      <c r="F54" s="10"/>
    </row>
    <row r="55" spans="1:6" ht="18.5" x14ac:dyDescent="0.45">
      <c r="A55" s="63"/>
      <c r="B55" s="64"/>
      <c r="C55" s="64"/>
      <c r="D55" s="65"/>
      <c r="E55" s="11"/>
      <c r="F55" s="10"/>
    </row>
    <row r="56" spans="1:6" x14ac:dyDescent="0.35">
      <c r="A56" s="66"/>
      <c r="B56" s="67"/>
      <c r="C56" s="67"/>
      <c r="D56" s="68"/>
      <c r="E56" s="9"/>
      <c r="F56" s="8"/>
    </row>
    <row r="57" spans="1:6" x14ac:dyDescent="0.35">
      <c r="A57" s="57" t="s">
        <v>104</v>
      </c>
      <c r="B57" s="58"/>
      <c r="C57" s="59"/>
      <c r="D57" s="59"/>
      <c r="E57" s="5" t="s">
        <v>96</v>
      </c>
      <c r="F57" s="7">
        <f>IF(SUM(F52:F56)&lt;=(F49*0.25),SUM(F52:F56),"ERROR")</f>
        <v>0</v>
      </c>
    </row>
    <row r="58" spans="1:6" ht="15" thickBot="1" x14ac:dyDescent="0.4">
      <c r="A58" s="57" t="s">
        <v>103</v>
      </c>
      <c r="B58" s="58"/>
      <c r="C58" s="59"/>
      <c r="D58" s="59"/>
      <c r="E58" s="5" t="s">
        <v>96</v>
      </c>
      <c r="F58" s="7">
        <f>IFERROR(SUM(F49+F57),"ERROR")</f>
        <v>0</v>
      </c>
    </row>
    <row r="59" spans="1:6" ht="21.5" thickBot="1" x14ac:dyDescent="0.55000000000000004">
      <c r="A59" s="60" t="s">
        <v>102</v>
      </c>
      <c r="B59" s="61"/>
      <c r="C59" s="61"/>
      <c r="D59" s="61"/>
      <c r="E59" s="61"/>
      <c r="F59" s="62"/>
    </row>
    <row r="60" spans="1:6" x14ac:dyDescent="0.35">
      <c r="A60" s="92" t="s">
        <v>101</v>
      </c>
      <c r="B60" s="73"/>
      <c r="C60" s="93"/>
      <c r="D60" s="93"/>
      <c r="E60" s="93"/>
      <c r="F60" s="7">
        <f>IFERROR(ROUND(0.005*F58,2),"ERROR")</f>
        <v>0</v>
      </c>
    </row>
    <row r="61" spans="1:6" x14ac:dyDescent="0.35">
      <c r="A61" s="92" t="s">
        <v>100</v>
      </c>
      <c r="B61" s="73"/>
      <c r="C61" s="93"/>
      <c r="D61" s="93"/>
      <c r="E61" s="93"/>
      <c r="F61" s="4">
        <v>30</v>
      </c>
    </row>
    <row r="62" spans="1:6" x14ac:dyDescent="0.35">
      <c r="A62" s="69" t="s">
        <v>122</v>
      </c>
      <c r="B62" s="70"/>
      <c r="C62" s="70"/>
      <c r="D62" s="70"/>
      <c r="E62" s="70"/>
      <c r="F62" s="71"/>
    </row>
    <row r="63" spans="1:6" x14ac:dyDescent="0.35">
      <c r="A63" s="109" t="s">
        <v>99</v>
      </c>
      <c r="B63" s="73"/>
      <c r="C63" s="6"/>
      <c r="D63" s="72" t="s">
        <v>98</v>
      </c>
      <c r="E63" s="73"/>
      <c r="F63" s="4">
        <f>C63*1.38</f>
        <v>0</v>
      </c>
    </row>
    <row r="64" spans="1:6" x14ac:dyDescent="0.35">
      <c r="A64" s="57" t="s">
        <v>97</v>
      </c>
      <c r="B64" s="58"/>
      <c r="C64" s="59"/>
      <c r="D64" s="59"/>
      <c r="E64" s="5" t="s">
        <v>96</v>
      </c>
      <c r="F64" s="4">
        <f>IF(SUM(F58:F63)&lt;100,0,SUM(F58:F63))</f>
        <v>0</v>
      </c>
    </row>
    <row r="65" spans="1:6" ht="15" thickBot="1" x14ac:dyDescent="0.4">
      <c r="A65" s="76" t="s">
        <v>95</v>
      </c>
      <c r="B65" s="77"/>
      <c r="C65" s="77"/>
      <c r="D65" s="77"/>
      <c r="E65" s="78"/>
      <c r="F65" s="3">
        <f>F64*C14</f>
        <v>0</v>
      </c>
    </row>
    <row r="66" spans="1:6" ht="15" thickTop="1" x14ac:dyDescent="0.35"/>
  </sheetData>
  <sheetProtection formatColumns="0" formatRows="0"/>
  <mergeCells count="67">
    <mergeCell ref="A65:E65"/>
    <mergeCell ref="A55:D55"/>
    <mergeCell ref="A56:D56"/>
    <mergeCell ref="A57:D57"/>
    <mergeCell ref="A58:D58"/>
    <mergeCell ref="A59:F59"/>
    <mergeCell ref="A60:E60"/>
    <mergeCell ref="A61:E61"/>
    <mergeCell ref="A62:F62"/>
    <mergeCell ref="A63:B63"/>
    <mergeCell ref="D63:E63"/>
    <mergeCell ref="A64:D64"/>
    <mergeCell ref="A54:D54"/>
    <mergeCell ref="A43:B43"/>
    <mergeCell ref="A44:B44"/>
    <mergeCell ref="A45:B45"/>
    <mergeCell ref="A46:B46"/>
    <mergeCell ref="A47:B47"/>
    <mergeCell ref="A48:B48"/>
    <mergeCell ref="A49:D49"/>
    <mergeCell ref="A50:F50"/>
    <mergeCell ref="A51:D51"/>
    <mergeCell ref="A52:D52"/>
    <mergeCell ref="A53:D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B5:C5"/>
    <mergeCell ref="E5:F5"/>
    <mergeCell ref="A1:F1"/>
    <mergeCell ref="A2:F2"/>
    <mergeCell ref="B3:C3"/>
    <mergeCell ref="E3:F3"/>
    <mergeCell ref="A4:F4"/>
  </mergeCells>
  <conditionalFormatting sqref="C17:C26">
    <cfRule type="containsText" dxfId="70" priority="15" operator="containsText" text="&quot;">
      <formula>NOT(ISERROR(SEARCH("""",C17)))</formula>
    </cfRule>
  </conditionalFormatting>
  <conditionalFormatting sqref="D17:D26">
    <cfRule type="containsText" dxfId="69" priority="14" operator="containsText" text="&quot;">
      <formula>NOT(ISERROR(SEARCH("""",D17)))</formula>
    </cfRule>
  </conditionalFormatting>
  <conditionalFormatting sqref="E6:F6">
    <cfRule type="containsText" dxfId="68" priority="11" operator="containsText" text="&quot;">
      <formula>NOT(ISERROR(SEARCH("""",E6)))</formula>
    </cfRule>
  </conditionalFormatting>
  <conditionalFormatting sqref="A2:F2">
    <cfRule type="containsText" dxfId="67" priority="6" operator="containsText" text="&quot;">
      <formula>NOT(ISERROR(SEARCH("""",A2)))</formula>
    </cfRule>
  </conditionalFormatting>
  <conditionalFormatting sqref="B6:C6">
    <cfRule type="containsText" dxfId="66" priority="5" operator="containsText" text="&quot;">
      <formula>NOT(ISERROR(SEARCH("""",B6)))</formula>
    </cfRule>
  </conditionalFormatting>
  <conditionalFormatting sqref="E5:F5">
    <cfRule type="containsText" dxfId="65" priority="4" operator="containsText" text="&quot;">
      <formula>NOT(ISERROR(SEARCH("""",E5)))</formula>
    </cfRule>
  </conditionalFormatting>
  <conditionalFormatting sqref="B10:B12">
    <cfRule type="containsText" dxfId="64" priority="3" operator="containsText" text="&quot;">
      <formula>NOT(ISERROR(SEARCH("""",B10)))</formula>
    </cfRule>
  </conditionalFormatting>
  <conditionalFormatting sqref="D10:D12">
    <cfRule type="containsText" dxfId="63" priority="2" operator="containsText" text="&quot;">
      <formula>NOT(ISERROR(SEARCH("""",D10)))</formula>
    </cfRule>
  </conditionalFormatting>
  <conditionalFormatting sqref="F10">
    <cfRule type="containsText" dxfId="62" priority="1" operator="containsText" text="&quot;">
      <formula>NOT(ISERROR(SEARCH("""",F10)))</formula>
    </cfRule>
  </conditionalFormatting>
  <dataValidations disablePrompts="1" count="3">
    <dataValidation type="list" allowBlank="1" showInputMessage="1" showErrorMessage="1" error="Only Yes or No may be entered." sqref="E17:E48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6"/>
  </dataValidations>
  <pageMargins left="0.7" right="0.7" top="0.75" bottom="0.75" header="0.3" footer="0.3"/>
  <pageSetup scale="91" fitToHeight="0" orientation="portrait" r:id="rId1"/>
  <headerFooter>
    <oddHeader>&amp;RRev. 1/10/2023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0375201E3F8418434AE71ACD52813" ma:contentTypeVersion="0" ma:contentTypeDescription="Create a new document." ma:contentTypeScope="" ma:versionID="e85fbd2aa0994b6491f5f2381f1de6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5654A2-8ED1-4429-95B7-76AF361D8B8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10BE3-3AD8-4F39-8AE6-C656956C9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0C58F-1003-4ACB-8E1A-60569BE055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Instructions </vt:lpstr>
      <vt:lpstr>29-30 Passenger Gas</vt:lpstr>
      <vt:lpstr>47-48 Passenger Diesel</vt:lpstr>
      <vt:lpstr>47-48 Passenger LPG</vt:lpstr>
      <vt:lpstr>53-54 Passenger Diesel</vt:lpstr>
      <vt:lpstr>53-54 Passenger LPG</vt:lpstr>
      <vt:lpstr>59 Passenger Diesel</vt:lpstr>
      <vt:lpstr>65 Passenger Diesel</vt:lpstr>
      <vt:lpstr>65 Passenger CNG</vt:lpstr>
      <vt:lpstr>71 Passenger Diesel</vt:lpstr>
      <vt:lpstr>71 Passenger LPG</vt:lpstr>
      <vt:lpstr>71 Passenger CNG</vt:lpstr>
      <vt:lpstr>71 Passenger Electric</vt:lpstr>
      <vt:lpstr>77 Passenger Diesel</vt:lpstr>
      <vt:lpstr>77 Passenger LPG</vt:lpstr>
      <vt:lpstr>77 Passenger CNG</vt:lpstr>
    </vt:vector>
  </TitlesOfParts>
  <Company>Silver Oak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Eliot Gelber</dc:creator>
  <cp:lastModifiedBy>Amy Gotreaux</cp:lastModifiedBy>
  <cp:lastPrinted>2022-12-28T21:22:20Z</cp:lastPrinted>
  <dcterms:created xsi:type="dcterms:W3CDTF">2002-10-02T21:57:55Z</dcterms:created>
  <dcterms:modified xsi:type="dcterms:W3CDTF">2023-01-17T17:55:10Z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0x0101001890375201E3F8418434AE71ACD52813</vt:lpwstr>
  </property>
  <property fmtid="{D5CDD505-2E9C-101B-9397-08002B2CF9AE}" pid="3" name="Order">
    <vt:r8>182900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