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G:\Conference Room\TPA RFP FINAL DRAFTS 20200805\"/>
    </mc:Choice>
  </mc:AlternateContent>
  <bookViews>
    <workbookView xWindow="0" yWindow="0" windowWidth="25605" windowHeight="14835" tabRatio="500"/>
  </bookViews>
  <sheets>
    <sheet name="Proposal Totals" sheetId="5" r:id="rId1"/>
    <sheet name="Implementation" sheetId="7" r:id="rId2"/>
    <sheet name="Service Fees" sheetId="1" r:id="rId3"/>
    <sheet name="Emergency Services" sheetId="2" r:id="rId4"/>
    <sheet name="Recovery Fees" sheetId="3" r:id="rId5"/>
  </sheets>
  <definedNames>
    <definedName name="_xlnm.Print_Area" localSheetId="3">'Emergency Services'!$A$1:$N$33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7" i="3" l="1"/>
  <c r="M11" i="2"/>
  <c r="M10" i="2"/>
  <c r="M9" i="2"/>
  <c r="M19" i="2"/>
  <c r="M8" i="2"/>
  <c r="M7" i="2"/>
  <c r="K19" i="2"/>
  <c r="K11" i="2"/>
  <c r="K10" i="2"/>
  <c r="K9" i="2"/>
  <c r="K8" i="2"/>
  <c r="K7" i="2"/>
  <c r="I19" i="2"/>
  <c r="I11" i="2"/>
  <c r="I10" i="2"/>
  <c r="I9" i="2"/>
  <c r="I8" i="2"/>
  <c r="I7" i="2"/>
  <c r="G19" i="2"/>
  <c r="G11" i="2"/>
  <c r="G10" i="2"/>
  <c r="G9" i="2"/>
  <c r="G8" i="2"/>
  <c r="G7" i="2"/>
  <c r="E19" i="2"/>
  <c r="E11" i="2"/>
  <c r="E10" i="2"/>
  <c r="E9" i="2"/>
  <c r="E8" i="2"/>
  <c r="E7" i="2"/>
  <c r="L8" i="3"/>
  <c r="L7" i="3"/>
  <c r="J8" i="3"/>
  <c r="H8" i="3"/>
  <c r="H7" i="3"/>
  <c r="F8" i="3"/>
  <c r="F7" i="3"/>
  <c r="D8" i="3"/>
  <c r="D7" i="3"/>
  <c r="L9" i="3" l="1"/>
  <c r="J9" i="3"/>
  <c r="P18" i="2" l="1"/>
  <c r="M18" i="2" l="1"/>
  <c r="G18" i="2"/>
  <c r="E18" i="2"/>
  <c r="I18" i="2"/>
  <c r="K18" i="2"/>
  <c r="P17" i="2"/>
  <c r="P16" i="2"/>
  <c r="P15" i="2"/>
  <c r="P14" i="2"/>
  <c r="P13" i="2"/>
  <c r="P12" i="2"/>
  <c r="E17" i="2" l="1"/>
  <c r="M17" i="2"/>
  <c r="G17" i="2"/>
  <c r="I17" i="2"/>
  <c r="K17" i="2"/>
  <c r="K15" i="2"/>
  <c r="M15" i="2"/>
  <c r="G15" i="2"/>
  <c r="I15" i="2"/>
  <c r="E15" i="2"/>
  <c r="K16" i="2"/>
  <c r="G16" i="2"/>
  <c r="M16" i="2"/>
  <c r="I16" i="2"/>
  <c r="E16" i="2"/>
  <c r="I12" i="2"/>
  <c r="E12" i="2"/>
  <c r="K12" i="2"/>
  <c r="M12" i="2"/>
  <c r="G12" i="2"/>
  <c r="I13" i="2"/>
  <c r="G13" i="2"/>
  <c r="K13" i="2"/>
  <c r="E13" i="2"/>
  <c r="M13" i="2"/>
  <c r="K14" i="2"/>
  <c r="I14" i="2"/>
  <c r="M14" i="2"/>
  <c r="G14" i="2"/>
  <c r="E14" i="2"/>
  <c r="B13" i="1"/>
  <c r="B12" i="7"/>
  <c r="B8" i="5" s="1"/>
  <c r="E20" i="2" l="1"/>
  <c r="G20" i="2"/>
  <c r="M20" i="2"/>
  <c r="K20" i="2"/>
  <c r="E11" i="5"/>
  <c r="F11" i="5"/>
  <c r="H9" i="3"/>
  <c r="D11" i="5" s="1"/>
  <c r="F9" i="3"/>
  <c r="C11" i="5" s="1"/>
  <c r="D9" i="3"/>
  <c r="B11" i="5" s="1"/>
  <c r="C13" i="1"/>
  <c r="C9" i="5" s="1"/>
  <c r="D13" i="1"/>
  <c r="D9" i="5" s="1"/>
  <c r="B9" i="5"/>
  <c r="E12" i="3" l="1"/>
  <c r="L12" i="3" s="1"/>
  <c r="B15" i="1"/>
  <c r="F13" i="1"/>
  <c r="F9" i="5" s="1"/>
  <c r="E13" i="1"/>
  <c r="E9" i="5" s="1"/>
  <c r="I20" i="2" l="1"/>
  <c r="F15" i="1"/>
  <c r="C10" i="5"/>
  <c r="C12" i="5" s="1"/>
  <c r="E10" i="5"/>
  <c r="E12" i="5" s="1"/>
  <c r="D10" i="5"/>
  <c r="D12" i="5" s="1"/>
  <c r="F10" i="5"/>
  <c r="F12" i="5" s="1"/>
  <c r="E22" i="2" l="1"/>
  <c r="M22" i="2" s="1"/>
  <c r="B10" i="5"/>
  <c r="B12" i="5" s="1"/>
  <c r="B14" i="5" s="1"/>
  <c r="F14" i="5" s="1"/>
</calcChain>
</file>

<file path=xl/comments1.xml><?xml version="1.0" encoding="utf-8"?>
<comments xmlns="http://schemas.openxmlformats.org/spreadsheetml/2006/main">
  <authors>
    <author>Deborah Grand</author>
  </authors>
  <commentList>
    <comment ref="C5" authorId="0" shapeId="0">
      <text>
        <r>
          <rPr>
            <b/>
            <sz val="9"/>
            <color indexed="81"/>
            <rFont val="Tahoma"/>
            <family val="2"/>
          </rPr>
          <t>Deborah Grand:</t>
        </r>
        <r>
          <rPr>
            <sz val="9"/>
            <color indexed="81"/>
            <rFont val="Tahoma"/>
            <family val="2"/>
          </rPr>
          <t xml:space="preserve">
Not sure if we want to do this "scaled" evaluation or use some other formula.  We can't do simple add and subtract because of difference in number format.  Unless we score flat fees and percentage separately.</t>
        </r>
      </text>
    </comment>
  </commentList>
</comments>
</file>

<file path=xl/sharedStrings.xml><?xml version="1.0" encoding="utf-8"?>
<sst xmlns="http://schemas.openxmlformats.org/spreadsheetml/2006/main" count="158" uniqueCount="82">
  <si>
    <t>Implementation Fees</t>
  </si>
  <si>
    <t>Line of Coverage</t>
  </si>
  <si>
    <t>Number of Claims</t>
  </si>
  <si>
    <t>Rate</t>
  </si>
  <si>
    <t>Second Injury Fund</t>
  </si>
  <si>
    <t>Flat Rate</t>
  </si>
  <si>
    <t>$50,000-$99,999.99</t>
  </si>
  <si>
    <t>% of Loss</t>
  </si>
  <si>
    <t>$100,000-$249,999.99</t>
  </si>
  <si>
    <t>$250,000-$499,999.99</t>
  </si>
  <si>
    <t>$500,000-$999,999.99</t>
  </si>
  <si>
    <t>$1,000,000-$1,999,999.99</t>
  </si>
  <si>
    <t>$2,000,000-$4,999,999.99</t>
  </si>
  <si>
    <t>$5,000,000-$9,999,999.99</t>
  </si>
  <si>
    <t>$10,000,000+</t>
  </si>
  <si>
    <t>Format</t>
  </si>
  <si>
    <t>Estimated Annual Recoveries</t>
  </si>
  <si>
    <t>* See RFP Section 1.9.9.3, Emergency Disaster Service Fee and Attachment A, Scope of Services, Section VI. Property Program, Item B.  for further explanations.</t>
  </si>
  <si>
    <t>Loss Prevention &amp; Underwriting Services</t>
  </si>
  <si>
    <t>Proposal Totals</t>
  </si>
  <si>
    <t>Part 2 - Service Fees</t>
  </si>
  <si>
    <t>Part 3 - Emergency Disaster Service Fees</t>
  </si>
  <si>
    <t>Part 4 - Recovery Fees</t>
  </si>
  <si>
    <t>Part 1 - Transition Planning &amp; Implementation Fees</t>
  </si>
  <si>
    <t>Year 1</t>
  </si>
  <si>
    <t>Year 2</t>
  </si>
  <si>
    <t>Year 3</t>
  </si>
  <si>
    <t>Year 4</t>
  </si>
  <si>
    <t>Year 5</t>
  </si>
  <si>
    <t>Contract Renewal Period</t>
  </si>
  <si>
    <t>3-Year Contract Period</t>
  </si>
  <si>
    <t>Annual Totals</t>
  </si>
  <si>
    <t>* See RFP Section 1.9.9.4, Recovery Services and Attachment A, Scope of Services, Section IV, Subrogation and Recoveries, Item D.  for further explanations.</t>
  </si>
  <si>
    <t>proposed flat rate X number of claims</t>
  </si>
  <si>
    <t>n/a</t>
  </si>
  <si>
    <t xml:space="preserve">Calculated Service Fees </t>
  </si>
  <si>
    <t>Formulas used in Calculating Service Fees Per Tier</t>
  </si>
  <si>
    <t>Proposal Total for the Initial 3-Year Contract Period:</t>
  </si>
  <si>
    <t xml:space="preserve">Annual Totals </t>
  </si>
  <si>
    <t>Tiers - Catastophe Claim Damages</t>
  </si>
  <si>
    <t>Major Lines of Coverage and Service Areas</t>
  </si>
  <si>
    <t>Real Property Appraisals</t>
  </si>
  <si>
    <t>Workers' Compensation Programs</t>
  </si>
  <si>
    <t>Road Hazards Liability Program</t>
  </si>
  <si>
    <t>Medical Malpractice Program</t>
  </si>
  <si>
    <t>Total for 5-Year Contract Period:</t>
  </si>
  <si>
    <t>Total Part 2 Service Fees for the Initial 3-Year Contract Period:</t>
  </si>
  <si>
    <t>Total Part 3 - Emergency Disaster Service Fees for the Initial 3-Year Contract Period:</t>
  </si>
  <si>
    <t>Total Part 4 - Recovery Fees for the 3-Year Initial Contract Period</t>
  </si>
  <si>
    <t>Part 3 - Emergency Disaster Service Fees Adjustment Percentage* - Maximum  Percentage Increase:</t>
  </si>
  <si>
    <t>Total - Part 1 Transition Planning &amp; Implementation Fees</t>
  </si>
  <si>
    <t>$6,000-$10,999.99</t>
  </si>
  <si>
    <t>$11,000-$19,999.99</t>
  </si>
  <si>
    <t>$20,000-$49,999.99</t>
  </si>
  <si>
    <t>Part 3 - Lead Program CAT Adjuster - Hourly Rate:</t>
  </si>
  <si>
    <t>Average Tier Value Used for    Calculation of Service Fees</t>
  </si>
  <si>
    <t>$0.00  (No disaster related damages)</t>
  </si>
  <si>
    <t>Proposed % rate X number of claims X average tier value</t>
  </si>
  <si>
    <t>Service Fee Rates</t>
  </si>
  <si>
    <t xml:space="preserve"> Only the Total Emergency Disaster Service Fees for the Initial 3-Year Contract Period will be used for RFP scoring.</t>
  </si>
  <si>
    <t xml:space="preserve"> Only the Total Recovery Fees for the Initial 3-Year Contract Period will be used for RFP scoring.</t>
  </si>
  <si>
    <t>$0.01-$5,999.99</t>
  </si>
  <si>
    <t>ATTACHMENT E:  COST PROPOSAL WORKSHEET</t>
  </si>
  <si>
    <t>If ORM exercises the right to extend the contract to include years 4 and 5, the cost proposal amounts for the years 4 and 5 shall be subject to further negotiation.</t>
  </si>
  <si>
    <t>Loss Prevention and Underwriting Services</t>
  </si>
  <si>
    <t>Commercial General Liability Programs (includes Cyber)</t>
  </si>
  <si>
    <t>Property Programs (includes Property Damage, Equipment Breakdown, Bonds &amp;  Crime)</t>
  </si>
  <si>
    <t>Transportation Programs (includes Auto Liability &amp; Physical Damage, Wet Marine &amp; Aviation)</t>
  </si>
  <si>
    <t>Optional Contract Renewal Period</t>
  </si>
  <si>
    <t>Only the Total Service Fees for the Initial 3-Year Contract Period will be scored for purposes of RFP award.</t>
  </si>
  <si>
    <t>Number of Claims per Year</t>
  </si>
  <si>
    <t>Emergency service fees for catastrophe management and catastrophe field adjuster services will only be paid for declared diasters and other events specifically approved by ORM.</t>
  </si>
  <si>
    <t>Contractor will only be compensated for subrogation claims that are NOT turned over to the Attorney General or Office of Debt Recovery to pursue recovery*.</t>
  </si>
  <si>
    <t>Period Total Per Type of Recovery (Rate x Est. Recoveries)</t>
  </si>
  <si>
    <t>Part 4:  Recovery Fees</t>
  </si>
  <si>
    <t>Subrogation *</t>
  </si>
  <si>
    <t>Enter Proposed Hourly Rates; Disaster Service Fee Adjustment Percentage in the yellow-highlighted cells above.</t>
  </si>
  <si>
    <t>Enter Proposed Recovery Rates in the yellow-highlighted cell for each recovery service type. Cell formulas for Period Total Recovery Fees rounds up to the nearest whole number.</t>
  </si>
  <si>
    <t xml:space="preserve">          Enter Proposed Disaster Service Fee Rates for each tier of catastrophe claim damages and each year in the yellow-highlighted cells above. Cell formulas for Calculated Service Fees rounds up to the nearest whole number.</t>
  </si>
  <si>
    <t>s</t>
  </si>
  <si>
    <t>Enter Proposed Service Fees for each line of coverage and each 12-month contract year in the yellow-highlighted cells, using whole numbers.</t>
  </si>
  <si>
    <t>Enter Proposed one-time Implement Fees for each line of coverage in the yellow-highlighted cells, using whole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</si>
</sst>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quot;$&quot;#,##0.00"/>
  </numFmts>
  <fonts count="20" x14ac:knownFonts="1">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9"/>
      <color indexed="81"/>
      <name val="Tahoma"/>
      <family val="2"/>
    </font>
    <font>
      <b/>
      <sz val="9"/>
      <color indexed="81"/>
      <name val="Tahoma"/>
      <family val="2"/>
    </font>
    <font>
      <sz val="12"/>
      <color theme="1"/>
      <name val="Calibri"/>
      <family val="2"/>
      <scheme val="minor"/>
    </font>
    <font>
      <b/>
      <sz val="11"/>
      <color theme="1"/>
      <name val="Calibri"/>
      <family val="2"/>
      <scheme val="minor"/>
    </font>
    <font>
      <b/>
      <sz val="12"/>
      <color theme="1"/>
      <name val="Arial"/>
      <family val="2"/>
    </font>
    <font>
      <b/>
      <sz val="11"/>
      <color theme="1"/>
      <name val="Arial"/>
      <family val="2"/>
    </font>
    <font>
      <b/>
      <sz val="16"/>
      <color theme="1"/>
      <name val="Arial"/>
      <family val="2"/>
    </font>
    <font>
      <sz val="8"/>
      <color theme="1"/>
      <name val="Calibri"/>
      <family val="2"/>
      <scheme val="minor"/>
    </font>
    <font>
      <sz val="10"/>
      <color theme="1"/>
      <name val="Arial"/>
      <family val="2"/>
    </font>
    <font>
      <sz val="12"/>
      <color theme="1"/>
      <name val="Arial"/>
      <family val="2"/>
    </font>
    <font>
      <sz val="11"/>
      <color theme="1"/>
      <name val="Arial"/>
      <family val="2"/>
    </font>
    <font>
      <b/>
      <u/>
      <sz val="10"/>
      <color theme="1"/>
      <name val="Arial"/>
      <family val="2"/>
    </font>
    <font>
      <b/>
      <u/>
      <sz val="10"/>
      <color theme="1"/>
      <name val="Calibri"/>
      <family val="2"/>
      <scheme val="minor"/>
    </font>
    <font>
      <i/>
      <sz val="10"/>
      <color theme="1"/>
      <name val="Arial"/>
      <family val="2"/>
    </font>
    <font>
      <i/>
      <sz val="12"/>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99"/>
        <bgColor indexed="64"/>
      </patternFill>
    </fill>
  </fills>
  <borders count="78">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style="thin">
        <color auto="1"/>
      </left>
      <right style="thick">
        <color auto="1"/>
      </right>
      <top style="thin">
        <color auto="1"/>
      </top>
      <bottom style="thick">
        <color auto="1"/>
      </bottom>
      <diagonal/>
    </border>
    <border>
      <left/>
      <right/>
      <top style="thick">
        <color auto="1"/>
      </top>
      <bottom/>
      <diagonal/>
    </border>
    <border>
      <left/>
      <right style="thick">
        <color auto="1"/>
      </right>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ck">
        <color auto="1"/>
      </left>
      <right/>
      <top/>
      <bottom style="thick">
        <color auto="1"/>
      </bottom>
      <diagonal/>
    </border>
    <border>
      <left style="thick">
        <color auto="1"/>
      </left>
      <right style="medium">
        <color auto="1"/>
      </right>
      <top style="thick">
        <color auto="1"/>
      </top>
      <bottom style="thick">
        <color auto="1"/>
      </bottom>
      <diagonal/>
    </border>
    <border>
      <left style="medium">
        <color auto="1"/>
      </left>
      <right style="thin">
        <color auto="1"/>
      </right>
      <top/>
      <bottom style="thin">
        <color auto="1"/>
      </bottom>
      <diagonal/>
    </border>
    <border>
      <left/>
      <right/>
      <top/>
      <bottom style="thick">
        <color auto="1"/>
      </bottom>
      <diagonal/>
    </border>
    <border>
      <left/>
      <right style="thick">
        <color auto="1"/>
      </right>
      <top style="thin">
        <color auto="1"/>
      </top>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ck">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style="thin">
        <color auto="1"/>
      </bottom>
      <diagonal/>
    </border>
    <border>
      <left style="medium">
        <color auto="1"/>
      </left>
      <right/>
      <top style="thick">
        <color auto="1"/>
      </top>
      <bottom style="thick">
        <color auto="1"/>
      </bottom>
      <diagonal/>
    </border>
    <border>
      <left/>
      <right style="thin">
        <color auto="1"/>
      </right>
      <top style="thin">
        <color auto="1"/>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style="medium">
        <color indexed="64"/>
      </right>
      <top/>
      <bottom style="thick">
        <color auto="1"/>
      </bottom>
      <diagonal/>
    </border>
    <border>
      <left style="thick">
        <color auto="1"/>
      </left>
      <right style="medium">
        <color indexed="64"/>
      </right>
      <top style="thick">
        <color auto="1"/>
      </top>
      <bottom style="thin">
        <color auto="1"/>
      </bottom>
      <diagonal/>
    </border>
    <border>
      <left style="thick">
        <color auto="1"/>
      </left>
      <right style="medium">
        <color indexed="64"/>
      </right>
      <top style="thin">
        <color auto="1"/>
      </top>
      <bottom style="thin">
        <color auto="1"/>
      </bottom>
      <diagonal/>
    </border>
    <border>
      <left style="thick">
        <color auto="1"/>
      </left>
      <right style="medium">
        <color indexed="64"/>
      </right>
      <top style="thin">
        <color auto="1"/>
      </top>
      <bottom style="thick">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ck">
        <color auto="1"/>
      </top>
      <bottom/>
      <diagonal/>
    </border>
    <border>
      <left style="thin">
        <color auto="1"/>
      </left>
      <right style="medium">
        <color indexed="64"/>
      </right>
      <top style="thick">
        <color auto="1"/>
      </top>
      <bottom/>
      <diagonal/>
    </border>
    <border>
      <left style="medium">
        <color indexed="64"/>
      </left>
      <right/>
      <top/>
      <bottom style="thick">
        <color auto="1"/>
      </bottom>
      <diagonal/>
    </border>
    <border>
      <left/>
      <right style="medium">
        <color indexed="64"/>
      </right>
      <top/>
      <bottom style="thick">
        <color auto="1"/>
      </bottom>
      <diagonal/>
    </border>
    <border>
      <left style="medium">
        <color indexed="64"/>
      </left>
      <right style="thick">
        <color auto="1"/>
      </right>
      <top style="thick">
        <color auto="1"/>
      </top>
      <bottom style="thick">
        <color auto="1"/>
      </bottom>
      <diagonal/>
    </border>
    <border>
      <left/>
      <right style="medium">
        <color indexed="64"/>
      </right>
      <top style="medium">
        <color indexed="64"/>
      </top>
      <bottom style="thick">
        <color auto="1"/>
      </bottom>
      <diagonal/>
    </border>
    <border>
      <left/>
      <right style="medium">
        <color indexed="64"/>
      </right>
      <top style="thick">
        <color auto="1"/>
      </top>
      <bottom style="thick">
        <color auto="1"/>
      </bottom>
      <diagonal/>
    </border>
    <border>
      <left style="medium">
        <color indexed="64"/>
      </left>
      <right style="thick">
        <color auto="1"/>
      </right>
      <top style="thick">
        <color auto="1"/>
      </top>
      <bottom/>
      <diagonal/>
    </border>
    <border>
      <left style="medium">
        <color indexed="64"/>
      </left>
      <right style="thick">
        <color auto="1"/>
      </right>
      <top/>
      <bottom style="thick">
        <color auto="1"/>
      </bottom>
      <diagonal/>
    </border>
    <border>
      <left style="thin">
        <color auto="1"/>
      </left>
      <right style="medium">
        <color indexed="64"/>
      </right>
      <top style="thick">
        <color auto="1"/>
      </top>
      <bottom style="thick">
        <color auto="1"/>
      </bottom>
      <diagonal/>
    </border>
    <border>
      <left style="medium">
        <color indexed="64"/>
      </left>
      <right style="thick">
        <color auto="1"/>
      </right>
      <top/>
      <bottom/>
      <diagonal/>
    </border>
    <border>
      <left style="medium">
        <color indexed="64"/>
      </left>
      <right style="thick">
        <color auto="1"/>
      </right>
      <top style="medium">
        <color auto="1"/>
      </top>
      <bottom style="medium">
        <color auto="1"/>
      </bottom>
      <diagonal/>
    </border>
    <border>
      <left style="medium">
        <color indexed="64"/>
      </left>
      <right style="thick">
        <color auto="1"/>
      </right>
      <top style="medium">
        <color auto="1"/>
      </top>
      <bottom/>
      <diagonal/>
    </border>
    <border>
      <left style="medium">
        <color indexed="64"/>
      </left>
      <right/>
      <top style="thick">
        <color auto="1"/>
      </top>
      <bottom/>
      <diagonal/>
    </border>
    <border>
      <left style="medium">
        <color indexed="64"/>
      </left>
      <right/>
      <top/>
      <bottom style="thin">
        <color auto="1"/>
      </bottom>
      <diagonal/>
    </border>
    <border>
      <left style="medium">
        <color indexed="64"/>
      </left>
      <right/>
      <top style="thin">
        <color auto="1"/>
      </top>
      <bottom style="thick">
        <color auto="1"/>
      </bottom>
      <diagonal/>
    </border>
    <border>
      <left style="medium">
        <color indexed="64"/>
      </left>
      <right style="thick">
        <color auto="1"/>
      </right>
      <top style="thick">
        <color auto="1"/>
      </top>
      <bottom style="medium">
        <color auto="1"/>
      </bottom>
      <diagonal/>
    </border>
  </borders>
  <cellStyleXfs count="4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236">
    <xf numFmtId="0" fontId="0" fillId="0" borderId="0" xfId="0"/>
    <xf numFmtId="0" fontId="2" fillId="0" borderId="0" xfId="0" applyFont="1" applyBorder="1"/>
    <xf numFmtId="0" fontId="0" fillId="0" borderId="0" xfId="0" applyFill="1"/>
    <xf numFmtId="0" fontId="0" fillId="0" borderId="14" xfId="0" applyBorder="1"/>
    <xf numFmtId="0" fontId="0" fillId="0" borderId="10" xfId="0" applyBorder="1"/>
    <xf numFmtId="0" fontId="0" fillId="0" borderId="0" xfId="0" applyBorder="1"/>
    <xf numFmtId="164" fontId="0" fillId="0" borderId="0" xfId="0" applyNumberFormat="1"/>
    <xf numFmtId="43" fontId="0" fillId="0" borderId="0" xfId="43" applyFont="1"/>
    <xf numFmtId="0" fontId="2" fillId="0" borderId="0" xfId="0" applyFont="1" applyFill="1" applyBorder="1" applyAlignment="1">
      <alignment wrapText="1"/>
    </xf>
    <xf numFmtId="164" fontId="2" fillId="0" borderId="0" xfId="0" applyNumberFormat="1" applyFont="1" applyFill="1" applyBorder="1"/>
    <xf numFmtId="44" fontId="2" fillId="0" borderId="0" xfId="44" applyFont="1" applyFill="1" applyBorder="1" applyAlignment="1">
      <alignment wrapText="1"/>
    </xf>
    <xf numFmtId="44" fontId="0" fillId="0" borderId="0" xfId="44" applyFont="1" applyFill="1" applyBorder="1"/>
    <xf numFmtId="44" fontId="0" fillId="0" borderId="0" xfId="44" applyFont="1"/>
    <xf numFmtId="44" fontId="2" fillId="0" borderId="0" xfId="44" applyFont="1" applyBorder="1" applyAlignment="1">
      <alignment wrapText="1"/>
    </xf>
    <xf numFmtId="0" fontId="0" fillId="0" borderId="0" xfId="0" applyFont="1" applyAlignment="1">
      <alignment horizontal="left"/>
    </xf>
    <xf numFmtId="0" fontId="11" fillId="0" borderId="0" xfId="0" applyFont="1"/>
    <xf numFmtId="0" fontId="0" fillId="0" borderId="49" xfId="0" applyBorder="1"/>
    <xf numFmtId="0" fontId="0" fillId="0" borderId="50" xfId="0" applyBorder="1"/>
    <xf numFmtId="0" fontId="12" fillId="0" borderId="49" xfId="0" applyFont="1" applyBorder="1"/>
    <xf numFmtId="0" fontId="2" fillId="0" borderId="0" xfId="0" applyFont="1" applyBorder="1" applyAlignment="1"/>
    <xf numFmtId="0" fontId="9" fillId="0" borderId="41" xfId="0" applyFont="1" applyBorder="1" applyAlignment="1">
      <alignment wrapText="1"/>
    </xf>
    <xf numFmtId="0" fontId="14" fillId="0" borderId="23" xfId="0" applyFont="1" applyBorder="1"/>
    <xf numFmtId="0" fontId="14" fillId="2" borderId="32" xfId="0" applyFont="1" applyFill="1" applyBorder="1" applyAlignment="1">
      <alignment horizontal="center" wrapText="1"/>
    </xf>
    <xf numFmtId="0" fontId="9" fillId="0" borderId="3" xfId="0" applyFont="1" applyBorder="1"/>
    <xf numFmtId="164" fontId="14" fillId="3" borderId="33" xfId="0" applyNumberFormat="1" applyFont="1" applyFill="1" applyBorder="1"/>
    <xf numFmtId="164" fontId="14" fillId="3" borderId="18" xfId="0" applyNumberFormat="1" applyFont="1" applyFill="1" applyBorder="1"/>
    <xf numFmtId="0" fontId="9" fillId="0" borderId="4" xfId="0" applyFont="1" applyBorder="1"/>
    <xf numFmtId="164" fontId="14" fillId="3" borderId="19" xfId="0" applyNumberFormat="1" applyFont="1" applyFill="1" applyBorder="1"/>
    <xf numFmtId="164" fontId="14" fillId="4" borderId="8" xfId="0" applyNumberFormat="1" applyFont="1" applyFill="1" applyBorder="1"/>
    <xf numFmtId="0" fontId="14" fillId="0" borderId="0" xfId="0" applyFont="1"/>
    <xf numFmtId="164" fontId="9" fillId="5" borderId="8" xfId="0" applyNumberFormat="1" applyFont="1" applyFill="1" applyBorder="1"/>
    <xf numFmtId="164" fontId="15" fillId="4" borderId="8" xfId="0" applyNumberFormat="1" applyFont="1" applyFill="1" applyBorder="1"/>
    <xf numFmtId="0" fontId="15" fillId="0" borderId="0" xfId="0" applyFont="1"/>
    <xf numFmtId="164" fontId="15" fillId="0" borderId="0" xfId="0" applyNumberFormat="1" applyFont="1"/>
    <xf numFmtId="0" fontId="14" fillId="2" borderId="54" xfId="0" applyFont="1" applyFill="1" applyBorder="1" applyAlignment="1">
      <alignment horizontal="center" wrapText="1"/>
    </xf>
    <xf numFmtId="164" fontId="14" fillId="3" borderId="55" xfId="0" applyNumberFormat="1" applyFont="1" applyFill="1" applyBorder="1"/>
    <xf numFmtId="164" fontId="14" fillId="3" borderId="56" xfId="0" applyNumberFormat="1" applyFont="1" applyFill="1" applyBorder="1"/>
    <xf numFmtId="164" fontId="14" fillId="3" borderId="57" xfId="0" applyNumberFormat="1" applyFont="1" applyFill="1" applyBorder="1"/>
    <xf numFmtId="0" fontId="9" fillId="0" borderId="34" xfId="0" applyFont="1" applyBorder="1" applyAlignment="1">
      <alignment horizontal="right"/>
    </xf>
    <xf numFmtId="164" fontId="14" fillId="4" borderId="22" xfId="0" applyNumberFormat="1" applyFont="1" applyFill="1" applyBorder="1"/>
    <xf numFmtId="0" fontId="14" fillId="0" borderId="49" xfId="0" applyFont="1" applyBorder="1"/>
    <xf numFmtId="0" fontId="14" fillId="0" borderId="0" xfId="0" applyFont="1" applyBorder="1"/>
    <xf numFmtId="164" fontId="14" fillId="0" borderId="0" xfId="0" applyNumberFormat="1" applyFont="1" applyBorder="1"/>
    <xf numFmtId="164" fontId="14" fillId="0" borderId="50" xfId="0" applyNumberFormat="1" applyFont="1" applyBorder="1"/>
    <xf numFmtId="0" fontId="9" fillId="0" borderId="34" xfId="0" applyFont="1" applyBorder="1" applyAlignment="1"/>
    <xf numFmtId="164" fontId="9" fillId="5" borderId="22" xfId="0" applyNumberFormat="1" applyFont="1" applyFill="1" applyBorder="1"/>
    <xf numFmtId="0" fontId="13" fillId="0" borderId="49" xfId="0" applyFont="1" applyBorder="1"/>
    <xf numFmtId="0" fontId="13" fillId="0" borderId="0" xfId="0" applyFont="1" applyBorder="1"/>
    <xf numFmtId="0" fontId="13" fillId="0" borderId="50" xfId="0" applyFont="1" applyBorder="1"/>
    <xf numFmtId="0" fontId="0" fillId="0" borderId="51" xfId="0" applyBorder="1"/>
    <xf numFmtId="0" fontId="0" fillId="0" borderId="52" xfId="0" applyBorder="1"/>
    <xf numFmtId="0" fontId="0" fillId="0" borderId="53" xfId="0" applyBorder="1"/>
    <xf numFmtId="0" fontId="14" fillId="0" borderId="0" xfId="0" applyFont="1" applyAlignment="1">
      <alignment horizontal="left" indent="3"/>
    </xf>
    <xf numFmtId="0" fontId="14" fillId="0" borderId="1" xfId="0" applyFont="1" applyBorder="1" applyAlignment="1">
      <alignment horizontal="left" indent="1"/>
    </xf>
    <xf numFmtId="0" fontId="14" fillId="0" borderId="2" xfId="0" applyFont="1" applyBorder="1" applyAlignment="1">
      <alignment horizontal="left" indent="1"/>
    </xf>
    <xf numFmtId="0" fontId="2" fillId="0" borderId="0" xfId="0" applyFont="1" applyAlignment="1"/>
    <xf numFmtId="0" fontId="14" fillId="2" borderId="8" xfId="0" applyFont="1" applyFill="1" applyBorder="1" applyAlignment="1">
      <alignment horizontal="center" wrapText="1"/>
    </xf>
    <xf numFmtId="0" fontId="14" fillId="0" borderId="1" xfId="0" applyFont="1" applyBorder="1" applyAlignment="1">
      <alignment horizontal="left" wrapText="1" indent="1"/>
    </xf>
    <xf numFmtId="0" fontId="14" fillId="0" borderId="46" xfId="0" applyFont="1" applyBorder="1"/>
    <xf numFmtId="0" fontId="14" fillId="0" borderId="48" xfId="0" applyFont="1" applyBorder="1"/>
    <xf numFmtId="0" fontId="14" fillId="0" borderId="51" xfId="0" applyFont="1" applyBorder="1"/>
    <xf numFmtId="0" fontId="14" fillId="0" borderId="53" xfId="0" applyFont="1" applyBorder="1"/>
    <xf numFmtId="0" fontId="9" fillId="0" borderId="23" xfId="0" applyFont="1" applyBorder="1" applyAlignment="1">
      <alignment horizontal="center" wrapText="1"/>
    </xf>
    <xf numFmtId="0" fontId="9" fillId="0" borderId="58" xfId="0" applyFont="1" applyBorder="1" applyAlignment="1">
      <alignment horizontal="center" wrapText="1"/>
    </xf>
    <xf numFmtId="0" fontId="9" fillId="0" borderId="61" xfId="0" applyFont="1" applyBorder="1" applyAlignment="1">
      <alignment horizontal="right"/>
    </xf>
    <xf numFmtId="164" fontId="14" fillId="4" borderId="62" xfId="0" applyNumberFormat="1" applyFont="1" applyFill="1" applyBorder="1"/>
    <xf numFmtId="0" fontId="9" fillId="0" borderId="63" xfId="0" applyFont="1" applyBorder="1" applyAlignment="1">
      <alignment horizontal="center" vertical="center"/>
    </xf>
    <xf numFmtId="0" fontId="9" fillId="0" borderId="34" xfId="0" applyFont="1" applyBorder="1" applyAlignment="1">
      <alignment vertical="center"/>
    </xf>
    <xf numFmtId="0" fontId="14" fillId="2" borderId="22" xfId="0" applyFont="1" applyFill="1" applyBorder="1" applyAlignment="1">
      <alignment horizontal="center" wrapText="1"/>
    </xf>
    <xf numFmtId="0" fontId="9" fillId="0" borderId="65" xfId="0" applyFont="1" applyBorder="1" applyAlignment="1">
      <alignment horizontal="right"/>
    </xf>
    <xf numFmtId="0" fontId="14" fillId="0" borderId="50" xfId="0" applyFont="1" applyBorder="1"/>
    <xf numFmtId="0" fontId="9" fillId="0" borderId="65" xfId="0" applyFont="1" applyBorder="1"/>
    <xf numFmtId="0" fontId="14" fillId="0" borderId="52" xfId="0" applyFont="1" applyBorder="1"/>
    <xf numFmtId="0" fontId="9" fillId="0" borderId="0" xfId="0" applyFont="1" applyFill="1" applyBorder="1" applyAlignment="1">
      <alignment horizontal="right"/>
    </xf>
    <xf numFmtId="0" fontId="9" fillId="0" borderId="14" xfId="0" applyFont="1" applyFill="1" applyBorder="1" applyAlignment="1">
      <alignment horizontal="right"/>
    </xf>
    <xf numFmtId="164" fontId="14" fillId="0" borderId="0" xfId="0" applyNumberFormat="1" applyFont="1" applyFill="1" applyBorder="1"/>
    <xf numFmtId="0" fontId="14" fillId="0" borderId="0" xfId="0" applyFont="1" applyFill="1"/>
    <xf numFmtId="164" fontId="9" fillId="5" borderId="11" xfId="0" applyNumberFormat="1" applyFont="1" applyFill="1" applyBorder="1"/>
    <xf numFmtId="0" fontId="9" fillId="0" borderId="0" xfId="0" applyFont="1" applyFill="1" applyBorder="1" applyAlignment="1">
      <alignment wrapText="1"/>
    </xf>
    <xf numFmtId="0" fontId="1" fillId="0" borderId="0" xfId="0" applyFont="1"/>
    <xf numFmtId="0" fontId="15" fillId="0" borderId="66" xfId="0" applyFont="1" applyBorder="1" applyAlignment="1">
      <alignment horizontal="center" wrapText="1"/>
    </xf>
    <xf numFmtId="0" fontId="15" fillId="0" borderId="44" xfId="0" applyFont="1" applyBorder="1" applyAlignment="1">
      <alignment horizontal="right" wrapText="1"/>
    </xf>
    <xf numFmtId="0" fontId="15" fillId="0" borderId="44" xfId="0" applyFont="1" applyBorder="1"/>
    <xf numFmtId="164" fontId="15" fillId="0" borderId="42" xfId="0" applyNumberFormat="1" applyFont="1" applyFill="1" applyBorder="1" applyAlignment="1">
      <alignment horizontal="right"/>
    </xf>
    <xf numFmtId="164" fontId="15" fillId="0" borderId="43" xfId="0" applyNumberFormat="1" applyFont="1" applyFill="1" applyBorder="1" applyAlignment="1">
      <alignment horizontal="right"/>
    </xf>
    <xf numFmtId="4" fontId="15" fillId="0" borderId="43" xfId="0" applyNumberFormat="1" applyFont="1" applyFill="1" applyBorder="1" applyAlignment="1">
      <alignment horizontal="right"/>
    </xf>
    <xf numFmtId="4" fontId="15" fillId="0" borderId="37" xfId="0" applyNumberFormat="1" applyFont="1" applyFill="1" applyBorder="1" applyAlignment="1">
      <alignment horizontal="right"/>
    </xf>
    <xf numFmtId="0" fontId="15" fillId="0" borderId="37" xfId="0" applyFont="1" applyBorder="1"/>
    <xf numFmtId="0" fontId="15" fillId="0" borderId="0" xfId="0" applyFont="1" applyFill="1"/>
    <xf numFmtId="44" fontId="1" fillId="0" borderId="0" xfId="44" applyFont="1"/>
    <xf numFmtId="44" fontId="8" fillId="0" borderId="0" xfId="44" applyFont="1" applyBorder="1" applyAlignment="1">
      <alignment wrapText="1"/>
    </xf>
    <xf numFmtId="0" fontId="15" fillId="0" borderId="26" xfId="0" applyFont="1" applyBorder="1" applyAlignment="1">
      <alignment horizontal="center" wrapText="1"/>
    </xf>
    <xf numFmtId="0" fontId="15" fillId="0" borderId="27" xfId="0" applyFont="1" applyBorder="1" applyAlignment="1">
      <alignment horizontal="center" wrapText="1"/>
    </xf>
    <xf numFmtId="0" fontId="15" fillId="0" borderId="17" xfId="0" applyFont="1" applyBorder="1" applyAlignment="1">
      <alignment horizontal="center"/>
    </xf>
    <xf numFmtId="0" fontId="15" fillId="3" borderId="15" xfId="0" applyFont="1" applyFill="1" applyBorder="1"/>
    <xf numFmtId="164" fontId="15" fillId="3" borderId="20" xfId="0" applyNumberFormat="1" applyFont="1" applyFill="1" applyBorder="1"/>
    <xf numFmtId="0" fontId="15" fillId="0" borderId="18" xfId="0" applyFont="1" applyBorder="1" applyAlignment="1">
      <alignment horizontal="center"/>
    </xf>
    <xf numFmtId="0" fontId="15" fillId="3" borderId="16" xfId="0" applyFont="1" applyFill="1" applyBorder="1"/>
    <xf numFmtId="0" fontId="15" fillId="0" borderId="19" xfId="0" applyFont="1" applyBorder="1" applyAlignment="1">
      <alignment horizontal="center"/>
    </xf>
    <xf numFmtId="0" fontId="15" fillId="3" borderId="25" xfId="0" applyFont="1" applyFill="1" applyBorder="1"/>
    <xf numFmtId="164" fontId="15" fillId="3" borderId="13" xfId="0" applyNumberFormat="1" applyFont="1" applyFill="1" applyBorder="1"/>
    <xf numFmtId="0" fontId="0" fillId="0" borderId="0" xfId="0" applyFont="1" applyAlignment="1"/>
    <xf numFmtId="0" fontId="0" fillId="0" borderId="65" xfId="0" applyBorder="1"/>
    <xf numFmtId="0" fontId="15" fillId="0" borderId="70" xfId="0" applyFont="1" applyBorder="1" applyAlignment="1">
      <alignment horizontal="center" wrapText="1"/>
    </xf>
    <xf numFmtId="0" fontId="15" fillId="0" borderId="71" xfId="0" applyFont="1" applyBorder="1" applyAlignment="1">
      <alignment horizontal="left" vertical="top" wrapText="1"/>
    </xf>
    <xf numFmtId="0" fontId="15" fillId="0" borderId="72" xfId="0" applyFont="1" applyBorder="1"/>
    <xf numFmtId="0" fontId="15" fillId="0" borderId="73" xfId="0" applyFont="1" applyBorder="1"/>
    <xf numFmtId="0" fontId="9" fillId="0" borderId="49" xfId="0" applyFont="1" applyFill="1" applyBorder="1" applyAlignment="1">
      <alignment horizontal="right"/>
    </xf>
    <xf numFmtId="164" fontId="14" fillId="0" borderId="50" xfId="0" applyNumberFormat="1" applyFont="1" applyFill="1" applyBorder="1"/>
    <xf numFmtId="164" fontId="9" fillId="5" borderId="67" xfId="0" applyNumberFormat="1" applyFont="1" applyFill="1" applyBorder="1"/>
    <xf numFmtId="0" fontId="2" fillId="0" borderId="49" xfId="0" applyFont="1" applyBorder="1"/>
    <xf numFmtId="44" fontId="0" fillId="0" borderId="0" xfId="44" applyFont="1" applyBorder="1"/>
    <xf numFmtId="44" fontId="0" fillId="0" borderId="0" xfId="44" applyFont="1" applyBorder="1" applyAlignment="1">
      <alignment horizontal="center"/>
    </xf>
    <xf numFmtId="44" fontId="0" fillId="0" borderId="50" xfId="44" applyFont="1" applyBorder="1"/>
    <xf numFmtId="44" fontId="2" fillId="0" borderId="49" xfId="44" applyFont="1" applyBorder="1" applyAlignment="1">
      <alignment wrapText="1"/>
    </xf>
    <xf numFmtId="44" fontId="2" fillId="0" borderId="50" xfId="44" applyFont="1" applyBorder="1" applyAlignment="1">
      <alignment wrapText="1"/>
    </xf>
    <xf numFmtId="0" fontId="15" fillId="0" borderId="26" xfId="0" applyFont="1" applyBorder="1" applyAlignment="1">
      <alignment horizontal="center" vertical="top"/>
    </xf>
    <xf numFmtId="164" fontId="15" fillId="3" borderId="30" xfId="0" applyNumberFormat="1" applyFont="1" applyFill="1" applyBorder="1"/>
    <xf numFmtId="0" fontId="10" fillId="0" borderId="0" xfId="0" applyFont="1" applyFill="1" applyBorder="1" applyAlignment="1">
      <alignment horizontal="right"/>
    </xf>
    <xf numFmtId="164" fontId="10" fillId="5" borderId="11" xfId="0" applyNumberFormat="1" applyFont="1" applyFill="1" applyBorder="1"/>
    <xf numFmtId="0" fontId="9" fillId="0" borderId="45" xfId="0" applyFont="1" applyBorder="1" applyAlignment="1">
      <alignment horizontal="center"/>
    </xf>
    <xf numFmtId="0" fontId="0" fillId="0" borderId="0" xfId="0" applyAlignment="1">
      <alignment vertical="center"/>
    </xf>
    <xf numFmtId="0" fontId="14" fillId="0" borderId="63" xfId="0" applyFont="1" applyBorder="1"/>
    <xf numFmtId="0" fontId="15" fillId="0" borderId="75" xfId="0" applyFont="1" applyBorder="1"/>
    <xf numFmtId="0" fontId="15" fillId="0" borderId="76" xfId="0" applyFont="1" applyBorder="1"/>
    <xf numFmtId="0" fontId="10" fillId="0" borderId="77" xfId="0" applyFont="1" applyBorder="1" applyAlignment="1">
      <alignment horizontal="right"/>
    </xf>
    <xf numFmtId="164" fontId="15" fillId="4" borderId="22" xfId="0" applyNumberFormat="1" applyFont="1" applyFill="1" applyBorder="1"/>
    <xf numFmtId="0" fontId="15" fillId="0" borderId="49" xfId="0" applyFont="1" applyBorder="1"/>
    <xf numFmtId="0" fontId="15" fillId="0" borderId="0" xfId="0" applyFont="1" applyBorder="1"/>
    <xf numFmtId="0" fontId="15" fillId="0" borderId="50" xfId="0" applyFont="1" applyBorder="1"/>
    <xf numFmtId="164" fontId="10" fillId="5" borderId="67" xfId="0" applyNumberFormat="1" applyFont="1" applyFill="1" applyBorder="1"/>
    <xf numFmtId="0" fontId="18" fillId="0" borderId="49" xfId="0" applyFont="1" applyBorder="1"/>
    <xf numFmtId="0" fontId="0" fillId="0" borderId="0" xfId="0" quotePrefix="1"/>
    <xf numFmtId="164" fontId="14" fillId="4" borderId="41" xfId="0" applyNumberFormat="1" applyFont="1" applyFill="1" applyBorder="1"/>
    <xf numFmtId="0" fontId="16" fillId="0" borderId="49" xfId="0" applyFont="1" applyBorder="1" applyAlignment="1">
      <alignment horizontal="center"/>
    </xf>
    <xf numFmtId="0" fontId="17" fillId="0" borderId="0" xfId="0" applyFont="1" applyBorder="1" applyAlignment="1">
      <alignment horizontal="center"/>
    </xf>
    <xf numFmtId="0" fontId="17" fillId="0" borderId="50" xfId="0" applyFont="1" applyBorder="1" applyAlignment="1">
      <alignment horizontal="center"/>
    </xf>
    <xf numFmtId="0" fontId="9" fillId="0" borderId="41" xfId="0" applyFont="1" applyFill="1" applyBorder="1" applyAlignment="1">
      <alignment horizontal="center"/>
    </xf>
    <xf numFmtId="0" fontId="9" fillId="0" borderId="38" xfId="0" applyFont="1" applyFill="1" applyBorder="1" applyAlignment="1">
      <alignment horizontal="center"/>
    </xf>
    <xf numFmtId="0" fontId="9" fillId="0" borderId="40" xfId="0" applyFont="1" applyFill="1" applyBorder="1" applyAlignment="1">
      <alignment horizontal="center"/>
    </xf>
    <xf numFmtId="0" fontId="9" fillId="0" borderId="38" xfId="0" applyFont="1" applyBorder="1" applyAlignment="1">
      <alignment horizontal="center" wrapText="1"/>
    </xf>
    <xf numFmtId="0" fontId="9" fillId="0" borderId="39" xfId="0" applyFont="1" applyBorder="1" applyAlignment="1">
      <alignment horizontal="center" wrapText="1"/>
    </xf>
    <xf numFmtId="0" fontId="9" fillId="0" borderId="38" xfId="0" applyFont="1" applyBorder="1" applyAlignment="1">
      <alignment horizontal="center"/>
    </xf>
    <xf numFmtId="0" fontId="9" fillId="0" borderId="39" xfId="0" applyFont="1" applyBorder="1" applyAlignment="1">
      <alignment horizontal="center"/>
    </xf>
    <xf numFmtId="0" fontId="9" fillId="0" borderId="40" xfId="0" applyFont="1" applyBorder="1" applyAlignment="1">
      <alignment horizontal="center"/>
    </xf>
    <xf numFmtId="0" fontId="9" fillId="0" borderId="46" xfId="0" applyFont="1" applyBorder="1" applyAlignment="1">
      <alignment horizontal="center"/>
    </xf>
    <xf numFmtId="0" fontId="9" fillId="0" borderId="47" xfId="0" applyFont="1" applyBorder="1" applyAlignment="1">
      <alignment horizontal="center"/>
    </xf>
    <xf numFmtId="0" fontId="9" fillId="0" borderId="48" xfId="0" applyFont="1" applyBorder="1" applyAlignment="1">
      <alignment horizontal="center"/>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18" fillId="0" borderId="49" xfId="0" applyFont="1" applyBorder="1" applyAlignment="1">
      <alignment horizontal="center"/>
    </xf>
    <xf numFmtId="0" fontId="18" fillId="0" borderId="50" xfId="0" applyFont="1" applyBorder="1" applyAlignment="1">
      <alignment horizontal="center"/>
    </xf>
    <xf numFmtId="0" fontId="9" fillId="0" borderId="47" xfId="0" applyFont="1" applyBorder="1" applyAlignment="1">
      <alignment horizontal="center" vertical="center"/>
    </xf>
    <xf numFmtId="0" fontId="9" fillId="0" borderId="52" xfId="0" applyFont="1" applyBorder="1" applyAlignment="1">
      <alignment horizontal="center" vertical="center"/>
    </xf>
    <xf numFmtId="0" fontId="18" fillId="0" borderId="0" xfId="0" applyFont="1" applyBorder="1" applyAlignment="1">
      <alignment horizontal="center"/>
    </xf>
    <xf numFmtId="0" fontId="14" fillId="0" borderId="49" xfId="0" applyFont="1" applyBorder="1" applyAlignment="1">
      <alignment horizontal="center"/>
    </xf>
    <xf numFmtId="0" fontId="14" fillId="0" borderId="0" xfId="0" applyFont="1" applyBorder="1" applyAlignment="1">
      <alignment horizontal="center"/>
    </xf>
    <xf numFmtId="0" fontId="14" fillId="0" borderId="50" xfId="0" applyFont="1" applyBorder="1" applyAlignment="1">
      <alignment horizontal="center"/>
    </xf>
    <xf numFmtId="0" fontId="9" fillId="0" borderId="32" xfId="0" applyFont="1" applyFill="1" applyBorder="1" applyAlignment="1">
      <alignment horizontal="center" vertical="center"/>
    </xf>
    <xf numFmtId="0" fontId="9" fillId="0" borderId="24" xfId="0" applyFont="1" applyFill="1" applyBorder="1" applyAlignment="1">
      <alignment horizontal="center" wrapText="1"/>
    </xf>
    <xf numFmtId="0" fontId="9" fillId="0" borderId="64" xfId="0" applyFont="1" applyFill="1" applyBorder="1" applyAlignment="1">
      <alignment horizontal="center" wrapText="1"/>
    </xf>
    <xf numFmtId="0" fontId="9" fillId="0" borderId="40" xfId="0" applyFont="1" applyBorder="1" applyAlignment="1">
      <alignment horizontal="center" wrapText="1"/>
    </xf>
    <xf numFmtId="0" fontId="9" fillId="0" borderId="49" xfId="0" applyFont="1" applyBorder="1" applyAlignment="1">
      <alignment horizontal="center" vertical="center"/>
    </xf>
    <xf numFmtId="0" fontId="9" fillId="0" borderId="0" xfId="0" applyFont="1" applyBorder="1" applyAlignment="1">
      <alignment horizontal="center" vertical="center"/>
    </xf>
    <xf numFmtId="0" fontId="9" fillId="0" borderId="50" xfId="0" applyFont="1" applyBorder="1" applyAlignment="1">
      <alignment horizontal="center" vertical="center"/>
    </xf>
    <xf numFmtId="0" fontId="9" fillId="0" borderId="63" xfId="0" applyFont="1" applyBorder="1" applyAlignment="1">
      <alignment horizontal="center" vertical="center"/>
    </xf>
    <xf numFmtId="0" fontId="9" fillId="0" borderId="24" xfId="0" applyFont="1" applyBorder="1" applyAlignment="1">
      <alignment horizontal="center" vertical="center"/>
    </xf>
    <xf numFmtId="0" fontId="9" fillId="0" borderId="64" xfId="0" applyFont="1" applyBorder="1" applyAlignment="1">
      <alignment horizontal="center" vertical="center"/>
    </xf>
    <xf numFmtId="44" fontId="2" fillId="0" borderId="38" xfId="44" applyFont="1" applyBorder="1" applyAlignment="1">
      <alignment horizontal="left" wrapText="1"/>
    </xf>
    <xf numFmtId="44" fontId="2" fillId="0" borderId="40" xfId="44" applyFont="1" applyBorder="1" applyAlignment="1">
      <alignment horizontal="left" wrapText="1"/>
    </xf>
    <xf numFmtId="0" fontId="14" fillId="0" borderId="12" xfId="0" applyFont="1" applyBorder="1" applyAlignment="1">
      <alignment horizontal="center" wrapText="1"/>
    </xf>
    <xf numFmtId="0" fontId="14" fillId="0" borderId="32" xfId="0" applyFont="1" applyBorder="1" applyAlignment="1">
      <alignment horizontal="center"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67" xfId="0" applyFont="1" applyBorder="1" applyAlignment="1">
      <alignment horizontal="center"/>
    </xf>
    <xf numFmtId="0" fontId="14" fillId="0" borderId="68" xfId="0" applyFont="1" applyBorder="1" applyAlignment="1">
      <alignment horizontal="center" wrapText="1"/>
    </xf>
    <xf numFmtId="0" fontId="14" fillId="0" borderId="69" xfId="0" applyFont="1" applyBorder="1" applyAlignment="1">
      <alignment horizontal="center" wrapText="1"/>
    </xf>
    <xf numFmtId="0" fontId="14" fillId="2" borderId="9" xfId="0" applyFont="1" applyFill="1" applyBorder="1" applyAlignment="1">
      <alignment horizontal="center" wrapText="1"/>
    </xf>
    <xf numFmtId="0" fontId="14" fillId="2" borderId="67" xfId="0" applyFont="1" applyFill="1" applyBorder="1" applyAlignment="1">
      <alignment horizontal="center" wrapText="1"/>
    </xf>
    <xf numFmtId="0" fontId="14" fillId="2" borderId="11" xfId="0" applyFont="1" applyFill="1" applyBorder="1" applyAlignment="1">
      <alignment horizontal="center" wrapText="1"/>
    </xf>
    <xf numFmtId="0" fontId="9" fillId="0" borderId="38" xfId="0" applyFont="1" applyBorder="1" applyAlignment="1">
      <alignment horizontal="left" wrapText="1"/>
    </xf>
    <xf numFmtId="0" fontId="9" fillId="0" borderId="39" xfId="0" applyFont="1" applyBorder="1" applyAlignment="1">
      <alignment horizontal="left" wrapText="1"/>
    </xf>
    <xf numFmtId="0" fontId="9" fillId="0" borderId="40" xfId="0" applyFont="1" applyBorder="1" applyAlignment="1">
      <alignment horizontal="left" wrapText="1"/>
    </xf>
    <xf numFmtId="0" fontId="2" fillId="0" borderId="38" xfId="0" applyFont="1" applyBorder="1" applyAlignment="1">
      <alignment horizontal="left" wrapText="1"/>
    </xf>
    <xf numFmtId="0" fontId="2" fillId="0" borderId="39" xfId="0" applyFont="1" applyBorder="1" applyAlignment="1">
      <alignment horizontal="left" wrapText="1"/>
    </xf>
    <xf numFmtId="0" fontId="15" fillId="0" borderId="36" xfId="0" applyFont="1" applyBorder="1" applyAlignment="1">
      <alignment horizontal="center" wrapText="1"/>
    </xf>
    <xf numFmtId="0" fontId="15" fillId="0" borderId="44" xfId="0" applyFont="1" applyBorder="1" applyAlignment="1">
      <alignment horizontal="center" wrapText="1"/>
    </xf>
    <xf numFmtId="0" fontId="15" fillId="0" borderId="37" xfId="0" applyFont="1" applyBorder="1" applyAlignment="1">
      <alignment horizontal="center" wrapText="1"/>
    </xf>
    <xf numFmtId="0" fontId="0" fillId="0" borderId="49" xfId="0" applyBorder="1" applyAlignment="1">
      <alignment horizontal="center"/>
    </xf>
    <xf numFmtId="0" fontId="0" fillId="0" borderId="0" xfId="0" applyBorder="1" applyAlignment="1">
      <alignment horizontal="center"/>
    </xf>
    <xf numFmtId="0" fontId="0" fillId="0" borderId="50" xfId="0" applyBorder="1" applyAlignment="1">
      <alignment horizontal="center"/>
    </xf>
    <xf numFmtId="0" fontId="0" fillId="0" borderId="49" xfId="0" applyFont="1" applyBorder="1" applyAlignment="1">
      <alignment horizontal="center"/>
    </xf>
    <xf numFmtId="0" fontId="0" fillId="0" borderId="0" xfId="0" applyFont="1" applyBorder="1" applyAlignment="1">
      <alignment horizontal="center"/>
    </xf>
    <xf numFmtId="0" fontId="0" fillId="0" borderId="50" xfId="0" applyFont="1" applyBorder="1" applyAlignment="1">
      <alignment horizontal="center"/>
    </xf>
    <xf numFmtId="0" fontId="9"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xf>
    <xf numFmtId="0" fontId="2" fillId="0" borderId="40" xfId="0" applyFont="1" applyBorder="1" applyAlignment="1">
      <alignment horizontal="center"/>
    </xf>
    <xf numFmtId="0" fontId="19" fillId="0" borderId="49" xfId="0" applyFont="1" applyBorder="1" applyAlignment="1">
      <alignment horizontal="center"/>
    </xf>
    <xf numFmtId="0" fontId="19" fillId="0" borderId="0" xfId="0" applyFont="1" applyBorder="1" applyAlignment="1">
      <alignment horizontal="center"/>
    </xf>
    <xf numFmtId="0" fontId="19" fillId="0" borderId="50" xfId="0" applyFont="1" applyBorder="1" applyAlignment="1">
      <alignment horizontal="center"/>
    </xf>
    <xf numFmtId="0" fontId="10" fillId="0" borderId="38" xfId="0" applyFont="1" applyBorder="1" applyAlignment="1">
      <alignment horizontal="center" wrapText="1"/>
    </xf>
    <xf numFmtId="0" fontId="10" fillId="0" borderId="39" xfId="0" applyFont="1" applyBorder="1" applyAlignment="1">
      <alignment horizontal="center" wrapText="1"/>
    </xf>
    <xf numFmtId="0" fontId="10" fillId="0" borderId="40" xfId="0" applyFont="1" applyBorder="1" applyAlignment="1">
      <alignment horizontal="center" wrapText="1"/>
    </xf>
    <xf numFmtId="0" fontId="9" fillId="0" borderId="21" xfId="0" applyFont="1" applyBorder="1" applyAlignment="1">
      <alignment horizontal="center"/>
    </xf>
    <xf numFmtId="0" fontId="9" fillId="0" borderId="24" xfId="0" applyFont="1" applyBorder="1" applyAlignment="1">
      <alignment horizontal="center"/>
    </xf>
    <xf numFmtId="0" fontId="15" fillId="2" borderId="11" xfId="0" applyFont="1" applyFill="1" applyBorder="1" applyAlignment="1">
      <alignment horizontal="center" wrapText="1"/>
    </xf>
    <xf numFmtId="0" fontId="15" fillId="2" borderId="8" xfId="0" applyFont="1" applyFill="1" applyBorder="1" applyAlignment="1">
      <alignment horizontal="center" wrapText="1"/>
    </xf>
    <xf numFmtId="0" fontId="15" fillId="2" borderId="22" xfId="0" applyFont="1" applyFill="1" applyBorder="1" applyAlignment="1">
      <alignment horizontal="center" wrapText="1"/>
    </xf>
    <xf numFmtId="0" fontId="15" fillId="0" borderId="74" xfId="0" applyFont="1" applyBorder="1" applyAlignment="1">
      <alignment horizontal="center" wrapText="1"/>
    </xf>
    <xf numFmtId="0" fontId="15" fillId="0" borderId="63" xfId="0" applyFont="1" applyBorder="1" applyAlignment="1">
      <alignment horizontal="center" wrapText="1"/>
    </xf>
    <xf numFmtId="0" fontId="15" fillId="2" borderId="21" xfId="0" applyFont="1" applyFill="1" applyBorder="1" applyAlignment="1">
      <alignment horizontal="center" wrapText="1"/>
    </xf>
    <xf numFmtId="0" fontId="15" fillId="2" borderId="24" xfId="0" applyFont="1" applyFill="1" applyBorder="1" applyAlignment="1">
      <alignment horizontal="center" wrapText="1"/>
    </xf>
    <xf numFmtId="0" fontId="15" fillId="2" borderId="9" xfId="0" applyFont="1" applyFill="1" applyBorder="1" applyAlignment="1">
      <alignment horizontal="center" wrapText="1"/>
    </xf>
    <xf numFmtId="0" fontId="10" fillId="0" borderId="12" xfId="0" applyFont="1" applyBorder="1" applyAlignment="1">
      <alignment horizontal="center" vertical="center" wrapText="1"/>
    </xf>
    <xf numFmtId="0" fontId="10" fillId="0" borderId="32" xfId="0" applyFont="1" applyBorder="1" applyAlignment="1">
      <alignment horizontal="center" vertical="center" wrapText="1"/>
    </xf>
    <xf numFmtId="0" fontId="9" fillId="0" borderId="64" xfId="0" applyFont="1" applyBorder="1" applyAlignment="1">
      <alignment horizontal="center"/>
    </xf>
    <xf numFmtId="164" fontId="14" fillId="6" borderId="59" xfId="0" applyNumberFormat="1" applyFont="1" applyFill="1" applyBorder="1" applyProtection="1">
      <protection locked="0"/>
    </xf>
    <xf numFmtId="164" fontId="14" fillId="6" borderId="60" xfId="0" applyNumberFormat="1" applyFont="1" applyFill="1" applyBorder="1" applyProtection="1">
      <protection locked="0"/>
    </xf>
    <xf numFmtId="164" fontId="14" fillId="6" borderId="18" xfId="0" applyNumberFormat="1" applyFont="1" applyFill="1" applyBorder="1" applyProtection="1">
      <protection locked="0"/>
    </xf>
    <xf numFmtId="164" fontId="14" fillId="6" borderId="56" xfId="0" applyNumberFormat="1" applyFont="1" applyFill="1" applyBorder="1" applyProtection="1">
      <protection locked="0"/>
    </xf>
    <xf numFmtId="164" fontId="14" fillId="6" borderId="28" xfId="0" applyNumberFormat="1" applyFont="1" applyFill="1" applyBorder="1" applyProtection="1">
      <protection locked="0"/>
    </xf>
    <xf numFmtId="164" fontId="14" fillId="6" borderId="19" xfId="0" applyNumberFormat="1" applyFont="1" applyFill="1" applyBorder="1" applyProtection="1">
      <protection locked="0"/>
    </xf>
    <xf numFmtId="44" fontId="2" fillId="0" borderId="0" xfId="44" applyFont="1" applyBorder="1" applyAlignment="1" applyProtection="1">
      <alignment wrapText="1"/>
      <protection locked="0"/>
    </xf>
    <xf numFmtId="44" fontId="0" fillId="6" borderId="41" xfId="44" applyFont="1" applyFill="1" applyBorder="1" applyProtection="1">
      <protection locked="0"/>
    </xf>
    <xf numFmtId="10" fontId="0" fillId="6" borderId="41" xfId="0" applyNumberFormat="1" applyFill="1" applyBorder="1" applyAlignment="1" applyProtection="1">
      <alignment horizontal="center"/>
      <protection locked="0"/>
    </xf>
    <xf numFmtId="165" fontId="15" fillId="6" borderId="7" xfId="0" applyNumberFormat="1" applyFont="1" applyFill="1" applyBorder="1" applyProtection="1">
      <protection locked="0"/>
    </xf>
    <xf numFmtId="165" fontId="15" fillId="6" borderId="5" xfId="0" applyNumberFormat="1" applyFont="1" applyFill="1" applyBorder="1" applyProtection="1">
      <protection locked="0"/>
    </xf>
    <xf numFmtId="10" fontId="15" fillId="6" borderId="5" xfId="0" applyNumberFormat="1" applyFont="1" applyFill="1" applyBorder="1" applyProtection="1">
      <protection locked="0"/>
    </xf>
    <xf numFmtId="10" fontId="15" fillId="6" borderId="6" xfId="0" applyNumberFormat="1" applyFont="1" applyFill="1" applyBorder="1" applyProtection="1">
      <protection locked="0"/>
    </xf>
    <xf numFmtId="10" fontId="15" fillId="6" borderId="35" xfId="0" applyNumberFormat="1" applyFont="1" applyFill="1" applyBorder="1" applyProtection="1">
      <protection locked="0"/>
    </xf>
    <xf numFmtId="10" fontId="15" fillId="6" borderId="29" xfId="0" applyNumberFormat="1" applyFont="1" applyFill="1" applyBorder="1" applyProtection="1">
      <protection locked="0"/>
    </xf>
    <xf numFmtId="10" fontId="15" fillId="6" borderId="31" xfId="0" applyNumberFormat="1" applyFont="1" applyFill="1" applyBorder="1" applyProtection="1">
      <protection locked="0"/>
    </xf>
  </cellXfs>
  <cellStyles count="45">
    <cellStyle name="Comma" xfId="43" builtinId="3"/>
    <cellStyle name="Currency" xfId="44"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abSelected="1" workbookViewId="0">
      <selection activeCell="A22" sqref="A22"/>
    </sheetView>
  </sheetViews>
  <sheetFormatPr defaultColWidth="11" defaultRowHeight="15.75" x14ac:dyDescent="0.25"/>
  <cols>
    <col min="1" max="1" width="51.125" customWidth="1"/>
    <col min="2" max="6" width="16.875" customWidth="1"/>
  </cols>
  <sheetData>
    <row r="1" spans="1:12" ht="24.95" customHeight="1" x14ac:dyDescent="0.3">
      <c r="A1" s="15" t="s">
        <v>62</v>
      </c>
    </row>
    <row r="2" spans="1:12" ht="24.95" customHeight="1" thickBot="1" x14ac:dyDescent="0.35">
      <c r="A2" s="15"/>
    </row>
    <row r="3" spans="1:12" ht="20.100000000000001" customHeight="1" thickBot="1" x14ac:dyDescent="0.3">
      <c r="A3" s="142" t="s">
        <v>19</v>
      </c>
      <c r="B3" s="143"/>
      <c r="C3" s="143"/>
      <c r="D3" s="143"/>
      <c r="E3" s="143"/>
      <c r="F3" s="144"/>
      <c r="G3" s="19"/>
      <c r="H3" s="19"/>
      <c r="I3" s="19"/>
      <c r="J3" s="19"/>
      <c r="K3" s="19"/>
      <c r="L3" s="19"/>
    </row>
    <row r="4" spans="1:12" ht="20.100000000000001" customHeight="1" thickBot="1" x14ac:dyDescent="0.3">
      <c r="A4" s="142"/>
      <c r="B4" s="143"/>
      <c r="C4" s="143"/>
      <c r="D4" s="143"/>
      <c r="E4" s="143"/>
      <c r="F4" s="144"/>
      <c r="G4" s="19"/>
      <c r="H4" s="19"/>
      <c r="I4" s="19"/>
      <c r="J4" s="19"/>
      <c r="K4" s="19"/>
      <c r="L4" s="19"/>
    </row>
    <row r="5" spans="1:12" ht="20.100000000000001" customHeight="1" thickBot="1" x14ac:dyDescent="0.3">
      <c r="A5" s="145"/>
      <c r="B5" s="146"/>
      <c r="C5" s="146"/>
      <c r="D5" s="146"/>
      <c r="E5" s="146"/>
      <c r="F5" s="147"/>
      <c r="G5" s="19"/>
      <c r="H5" s="19"/>
      <c r="I5" s="19"/>
      <c r="J5" s="19"/>
      <c r="K5" s="19"/>
      <c r="L5" s="19"/>
    </row>
    <row r="6" spans="1:12" ht="20.100000000000001" customHeight="1" thickBot="1" x14ac:dyDescent="0.3">
      <c r="A6" s="20"/>
      <c r="B6" s="137" t="s">
        <v>30</v>
      </c>
      <c r="C6" s="137"/>
      <c r="D6" s="137"/>
      <c r="E6" s="138" t="s">
        <v>29</v>
      </c>
      <c r="F6" s="139"/>
    </row>
    <row r="7" spans="1:12" ht="20.100000000000001" customHeight="1" thickBot="1" x14ac:dyDescent="0.3">
      <c r="A7" s="21"/>
      <c r="B7" s="22" t="s">
        <v>24</v>
      </c>
      <c r="C7" s="22" t="s">
        <v>25</v>
      </c>
      <c r="D7" s="22" t="s">
        <v>26</v>
      </c>
      <c r="E7" s="22" t="s">
        <v>27</v>
      </c>
      <c r="F7" s="34" t="s">
        <v>28</v>
      </c>
    </row>
    <row r="8" spans="1:12" ht="20.100000000000001" customHeight="1" thickTop="1" x14ac:dyDescent="0.25">
      <c r="A8" s="23" t="s">
        <v>23</v>
      </c>
      <c r="B8" s="24">
        <f>+Implementation!B12</f>
        <v>0</v>
      </c>
      <c r="C8" s="24"/>
      <c r="D8" s="24"/>
      <c r="E8" s="24"/>
      <c r="F8" s="35"/>
    </row>
    <row r="9" spans="1:12" ht="20.100000000000001" customHeight="1" x14ac:dyDescent="0.25">
      <c r="A9" s="23" t="s">
        <v>20</v>
      </c>
      <c r="B9" s="25">
        <f>+'Service Fees'!B13</f>
        <v>0</v>
      </c>
      <c r="C9" s="25">
        <f>+'Service Fees'!C13</f>
        <v>0</v>
      </c>
      <c r="D9" s="25">
        <f>+'Service Fees'!D13</f>
        <v>0</v>
      </c>
      <c r="E9" s="25">
        <f>+'Service Fees'!E13</f>
        <v>0</v>
      </c>
      <c r="F9" s="36">
        <f>+'Service Fees'!F13</f>
        <v>0</v>
      </c>
    </row>
    <row r="10" spans="1:12" ht="20.100000000000001" customHeight="1" x14ac:dyDescent="0.25">
      <c r="A10" s="23" t="s">
        <v>21</v>
      </c>
      <c r="B10" s="25">
        <f>+'Emergency Services'!E20</f>
        <v>0</v>
      </c>
      <c r="C10" s="25">
        <f>+'Emergency Services'!G20</f>
        <v>0</v>
      </c>
      <c r="D10" s="25">
        <f>+'Emergency Services'!I20</f>
        <v>0</v>
      </c>
      <c r="E10" s="25">
        <f>+'Emergency Services'!K20</f>
        <v>0</v>
      </c>
      <c r="F10" s="36">
        <f>+'Emergency Services'!M20</f>
        <v>0</v>
      </c>
    </row>
    <row r="11" spans="1:12" ht="20.100000000000001" customHeight="1" thickBot="1" x14ac:dyDescent="0.3">
      <c r="A11" s="26" t="s">
        <v>22</v>
      </c>
      <c r="B11" s="27">
        <f>+'Recovery Fees'!D9</f>
        <v>0</v>
      </c>
      <c r="C11" s="27">
        <f>+'Recovery Fees'!F9</f>
        <v>0</v>
      </c>
      <c r="D11" s="27">
        <f>+'Recovery Fees'!H9</f>
        <v>0</v>
      </c>
      <c r="E11" s="27">
        <f>+'Recovery Fees'!J9</f>
        <v>0</v>
      </c>
      <c r="F11" s="37">
        <f>+'Recovery Fees'!L9</f>
        <v>0</v>
      </c>
    </row>
    <row r="12" spans="1:12" ht="20.100000000000001" customHeight="1" thickTop="1" thickBot="1" x14ac:dyDescent="0.3">
      <c r="A12" s="38" t="s">
        <v>31</v>
      </c>
      <c r="B12" s="28">
        <f>SUM(B8:B11)</f>
        <v>0</v>
      </c>
      <c r="C12" s="28">
        <f t="shared" ref="C12:F12" si="0">SUM(C8:C11)</f>
        <v>0</v>
      </c>
      <c r="D12" s="28">
        <f t="shared" si="0"/>
        <v>0</v>
      </c>
      <c r="E12" s="28">
        <f t="shared" si="0"/>
        <v>0</v>
      </c>
      <c r="F12" s="39">
        <f t="shared" si="0"/>
        <v>0</v>
      </c>
      <c r="H12" s="6"/>
    </row>
    <row r="13" spans="1:12" ht="20.100000000000001" customHeight="1" thickTop="1" thickBot="1" x14ac:dyDescent="0.3">
      <c r="A13" s="40"/>
      <c r="B13" s="41"/>
      <c r="C13" s="42"/>
      <c r="D13" s="42"/>
      <c r="E13" s="42"/>
      <c r="F13" s="43"/>
    </row>
    <row r="14" spans="1:12" ht="20.100000000000001" customHeight="1" thickTop="1" thickBot="1" x14ac:dyDescent="0.3">
      <c r="A14" s="44" t="s">
        <v>37</v>
      </c>
      <c r="B14" s="30">
        <f>+B12+C12+D12</f>
        <v>0</v>
      </c>
      <c r="C14" s="41"/>
      <c r="D14" s="140" t="s">
        <v>45</v>
      </c>
      <c r="E14" s="141"/>
      <c r="F14" s="45">
        <f>+B14+E12+F12</f>
        <v>0</v>
      </c>
      <c r="G14" s="8"/>
      <c r="H14" s="9"/>
    </row>
    <row r="15" spans="1:12" ht="20.100000000000001" customHeight="1" thickTop="1" x14ac:dyDescent="0.25">
      <c r="A15" s="46"/>
      <c r="B15" s="47"/>
      <c r="C15" s="47"/>
      <c r="D15" s="47"/>
      <c r="E15" s="47"/>
      <c r="F15" s="48"/>
    </row>
    <row r="16" spans="1:12" ht="20.100000000000001" customHeight="1" x14ac:dyDescent="0.25">
      <c r="A16" s="134" t="s">
        <v>63</v>
      </c>
      <c r="B16" s="135"/>
      <c r="C16" s="135"/>
      <c r="D16" s="135"/>
      <c r="E16" s="135"/>
      <c r="F16" s="136"/>
    </row>
    <row r="17" spans="1:6" ht="16.5" thickBot="1" x14ac:dyDescent="0.3">
      <c r="A17" s="49"/>
      <c r="B17" s="50"/>
      <c r="C17" s="50"/>
      <c r="D17" s="50"/>
      <c r="E17" s="50"/>
      <c r="F17" s="51"/>
    </row>
    <row r="19" spans="1:6" x14ac:dyDescent="0.25">
      <c r="B19" s="7"/>
    </row>
  </sheetData>
  <sheetProtection sheet="1" objects="1" scenarios="1" selectLockedCells="1" selectUnlockedCells="1"/>
  <mergeCells count="7">
    <mergeCell ref="A16:F16"/>
    <mergeCell ref="B6:D6"/>
    <mergeCell ref="E6:F6"/>
    <mergeCell ref="D14:E14"/>
    <mergeCell ref="A3:F3"/>
    <mergeCell ref="A4:F4"/>
    <mergeCell ref="A5:F5"/>
  </mergeCells>
  <pageMargins left="0.75" right="0.75" top="1" bottom="1" header="0.5" footer="0.5"/>
  <pageSetup scale="82" fitToHeight="0" orientation="landscape"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11" sqref="B11"/>
    </sheetView>
  </sheetViews>
  <sheetFormatPr defaultRowHeight="15.75" x14ac:dyDescent="0.25"/>
  <cols>
    <col min="1" max="1" width="93.875" customWidth="1"/>
    <col min="2" max="2" width="27.875" customWidth="1"/>
  </cols>
  <sheetData>
    <row r="1" spans="1:2" ht="20.100000000000001" customHeight="1" x14ac:dyDescent="0.25">
      <c r="A1" s="148" t="s">
        <v>23</v>
      </c>
      <c r="B1" s="149"/>
    </row>
    <row r="2" spans="1:2" ht="20.100000000000001" customHeight="1" thickBot="1" x14ac:dyDescent="0.3">
      <c r="A2" s="150"/>
      <c r="B2" s="151"/>
    </row>
    <row r="3" spans="1:2" ht="20.100000000000001" customHeight="1" x14ac:dyDescent="0.25">
      <c r="A3" s="62" t="s">
        <v>1</v>
      </c>
      <c r="B3" s="63" t="s">
        <v>0</v>
      </c>
    </row>
    <row r="4" spans="1:2" ht="20.100000000000001" customHeight="1" x14ac:dyDescent="0.25">
      <c r="A4" s="53" t="s">
        <v>42</v>
      </c>
      <c r="B4" s="220"/>
    </row>
    <row r="5" spans="1:2" ht="20.100000000000001" customHeight="1" x14ac:dyDescent="0.25">
      <c r="A5" s="53" t="s">
        <v>66</v>
      </c>
      <c r="B5" s="220"/>
    </row>
    <row r="6" spans="1:2" ht="20.100000000000001" customHeight="1" x14ac:dyDescent="0.25">
      <c r="A6" s="53" t="s">
        <v>67</v>
      </c>
      <c r="B6" s="220"/>
    </row>
    <row r="7" spans="1:2" ht="20.100000000000001" customHeight="1" x14ac:dyDescent="0.25">
      <c r="A7" s="53" t="s">
        <v>43</v>
      </c>
      <c r="B7" s="220"/>
    </row>
    <row r="8" spans="1:2" ht="20.100000000000001" customHeight="1" x14ac:dyDescent="0.25">
      <c r="A8" s="53" t="s">
        <v>44</v>
      </c>
      <c r="B8" s="220"/>
    </row>
    <row r="9" spans="1:2" ht="20.100000000000001" customHeight="1" x14ac:dyDescent="0.25">
      <c r="A9" s="53" t="s">
        <v>65</v>
      </c>
      <c r="B9" s="220"/>
    </row>
    <row r="10" spans="1:2" ht="20.100000000000001" customHeight="1" x14ac:dyDescent="0.25">
      <c r="A10" s="54" t="s">
        <v>64</v>
      </c>
      <c r="B10" s="220"/>
    </row>
    <row r="11" spans="1:2" ht="20.100000000000001" customHeight="1" thickBot="1" x14ac:dyDescent="0.3">
      <c r="A11" s="54" t="s">
        <v>41</v>
      </c>
      <c r="B11" s="221"/>
    </row>
    <row r="12" spans="1:2" ht="20.100000000000001" customHeight="1" thickTop="1" thickBot="1" x14ac:dyDescent="0.3">
      <c r="A12" s="64" t="s">
        <v>50</v>
      </c>
      <c r="B12" s="65">
        <f>SUM(B4:B11)</f>
        <v>0</v>
      </c>
    </row>
    <row r="13" spans="1:2" ht="20.100000000000001" customHeight="1" x14ac:dyDescent="0.25">
      <c r="A13" s="58"/>
      <c r="B13" s="59"/>
    </row>
    <row r="14" spans="1:2" x14ac:dyDescent="0.25">
      <c r="A14" s="152" t="s">
        <v>81</v>
      </c>
      <c r="B14" s="153"/>
    </row>
    <row r="15" spans="1:2" ht="16.5" thickBot="1" x14ac:dyDescent="0.3">
      <c r="A15" s="60"/>
      <c r="B15" s="61"/>
    </row>
    <row r="16" spans="1:2" x14ac:dyDescent="0.25">
      <c r="A16" s="52"/>
      <c r="B16" s="29"/>
    </row>
  </sheetData>
  <sheetProtection sheet="1" objects="1" scenarios="1" selectLockedCells="1"/>
  <mergeCells count="2">
    <mergeCell ref="A1:B2"/>
    <mergeCell ref="A14:B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selection activeCell="F6" sqref="F6"/>
    </sheetView>
  </sheetViews>
  <sheetFormatPr defaultColWidth="11" defaultRowHeight="15.75" x14ac:dyDescent="0.25"/>
  <cols>
    <col min="1" max="1" width="71.875" customWidth="1"/>
    <col min="2" max="6" width="16.25" customWidth="1"/>
    <col min="7" max="7" width="16.875" customWidth="1"/>
  </cols>
  <sheetData>
    <row r="1" spans="1:8" ht="20.100000000000001" customHeight="1" x14ac:dyDescent="0.25">
      <c r="A1" s="148" t="s">
        <v>20</v>
      </c>
      <c r="B1" s="154"/>
      <c r="C1" s="154"/>
      <c r="D1" s="154"/>
      <c r="E1" s="154"/>
      <c r="F1" s="149"/>
      <c r="G1" s="55"/>
    </row>
    <row r="2" spans="1:8" ht="20.100000000000001" customHeight="1" thickBot="1" x14ac:dyDescent="0.3">
      <c r="A2" s="150"/>
      <c r="B2" s="155"/>
      <c r="C2" s="155"/>
      <c r="D2" s="155"/>
      <c r="E2" s="155"/>
      <c r="F2" s="151"/>
    </row>
    <row r="3" spans="1:8" ht="41.25" customHeight="1" thickBot="1" x14ac:dyDescent="0.3">
      <c r="A3" s="66" t="s">
        <v>40</v>
      </c>
      <c r="B3" s="160" t="s">
        <v>30</v>
      </c>
      <c r="C3" s="160"/>
      <c r="D3" s="160"/>
      <c r="E3" s="161" t="s">
        <v>68</v>
      </c>
      <c r="F3" s="162"/>
    </row>
    <row r="4" spans="1:8" ht="20.100000000000001" customHeight="1" thickTop="1" thickBot="1" x14ac:dyDescent="0.3">
      <c r="A4" s="67"/>
      <c r="B4" s="56" t="s">
        <v>24</v>
      </c>
      <c r="C4" s="56" t="s">
        <v>25</v>
      </c>
      <c r="D4" s="56" t="s">
        <v>26</v>
      </c>
      <c r="E4" s="56" t="s">
        <v>27</v>
      </c>
      <c r="F4" s="68" t="s">
        <v>28</v>
      </c>
    </row>
    <row r="5" spans="1:8" ht="20.100000000000001" customHeight="1" thickTop="1" x14ac:dyDescent="0.25">
      <c r="A5" s="53" t="s">
        <v>42</v>
      </c>
      <c r="B5" s="222"/>
      <c r="C5" s="222"/>
      <c r="D5" s="222"/>
      <c r="E5" s="222"/>
      <c r="F5" s="223"/>
    </row>
    <row r="6" spans="1:8" ht="35.1" customHeight="1" x14ac:dyDescent="0.25">
      <c r="A6" s="57" t="s">
        <v>66</v>
      </c>
      <c r="B6" s="222"/>
      <c r="C6" s="222"/>
      <c r="D6" s="222"/>
      <c r="E6" s="222"/>
      <c r="F6" s="223"/>
    </row>
    <row r="7" spans="1:8" ht="35.1" customHeight="1" x14ac:dyDescent="0.25">
      <c r="A7" s="57" t="s">
        <v>67</v>
      </c>
      <c r="B7" s="222"/>
      <c r="C7" s="222"/>
      <c r="D7" s="222"/>
      <c r="E7" s="222"/>
      <c r="F7" s="223"/>
    </row>
    <row r="8" spans="1:8" ht="20.100000000000001" customHeight="1" x14ac:dyDescent="0.25">
      <c r="A8" s="53" t="s">
        <v>43</v>
      </c>
      <c r="B8" s="222"/>
      <c r="C8" s="222"/>
      <c r="D8" s="222"/>
      <c r="E8" s="222"/>
      <c r="F8" s="223"/>
    </row>
    <row r="9" spans="1:8" ht="20.100000000000001" customHeight="1" x14ac:dyDescent="0.25">
      <c r="A9" s="53" t="s">
        <v>44</v>
      </c>
      <c r="B9" s="222"/>
      <c r="C9" s="222"/>
      <c r="D9" s="222"/>
      <c r="E9" s="222"/>
      <c r="F9" s="223"/>
    </row>
    <row r="10" spans="1:8" ht="20.100000000000001" customHeight="1" x14ac:dyDescent="0.25">
      <c r="A10" s="53" t="s">
        <v>65</v>
      </c>
      <c r="B10" s="222"/>
      <c r="C10" s="222"/>
      <c r="D10" s="222"/>
      <c r="E10" s="222"/>
      <c r="F10" s="223"/>
    </row>
    <row r="11" spans="1:8" ht="20.100000000000001" customHeight="1" x14ac:dyDescent="0.25">
      <c r="A11" s="54" t="s">
        <v>18</v>
      </c>
      <c r="B11" s="224"/>
      <c r="C11" s="222"/>
      <c r="D11" s="222"/>
      <c r="E11" s="222"/>
      <c r="F11" s="223"/>
    </row>
    <row r="12" spans="1:8" ht="20.100000000000001" customHeight="1" thickBot="1" x14ac:dyDescent="0.3">
      <c r="A12" s="54" t="s">
        <v>41</v>
      </c>
      <c r="B12" s="225"/>
      <c r="C12" s="222"/>
      <c r="D12" s="222"/>
      <c r="E12" s="222"/>
      <c r="F12" s="223"/>
    </row>
    <row r="13" spans="1:8" ht="20.100000000000001" customHeight="1" thickTop="1" thickBot="1" x14ac:dyDescent="0.3">
      <c r="A13" s="69" t="s">
        <v>38</v>
      </c>
      <c r="B13" s="28">
        <f>SUM(B5:B12)</f>
        <v>0</v>
      </c>
      <c r="C13" s="28">
        <f>SUM(C5:C12)</f>
        <v>0</v>
      </c>
      <c r="D13" s="28">
        <f>SUM(D5:D12)</f>
        <v>0</v>
      </c>
      <c r="E13" s="28">
        <f>SUM(E5:E12)</f>
        <v>0</v>
      </c>
      <c r="F13" s="39">
        <f>SUM(F5:F12)</f>
        <v>0</v>
      </c>
      <c r="G13" s="6"/>
    </row>
    <row r="14" spans="1:8" ht="20.100000000000001" customHeight="1" thickTop="1" thickBot="1" x14ac:dyDescent="0.3">
      <c r="A14" s="40"/>
      <c r="B14" s="41"/>
      <c r="C14" s="41"/>
      <c r="D14" s="41"/>
      <c r="E14" s="41"/>
      <c r="F14" s="70"/>
    </row>
    <row r="15" spans="1:8" ht="20.100000000000001" customHeight="1" thickTop="1" thickBot="1" x14ac:dyDescent="0.3">
      <c r="A15" s="71" t="s">
        <v>46</v>
      </c>
      <c r="B15" s="30">
        <f>+B13+C13+D13</f>
        <v>0</v>
      </c>
      <c r="C15" s="41"/>
      <c r="D15" s="140" t="s">
        <v>45</v>
      </c>
      <c r="E15" s="163"/>
      <c r="F15" s="45">
        <f>B15+E13+F13</f>
        <v>0</v>
      </c>
      <c r="G15" s="8"/>
      <c r="H15" s="9"/>
    </row>
    <row r="16" spans="1:8" ht="20.100000000000001" customHeight="1" thickTop="1" x14ac:dyDescent="0.25">
      <c r="A16" s="40"/>
      <c r="B16" s="41"/>
      <c r="C16" s="41"/>
      <c r="D16" s="41"/>
      <c r="E16" s="41"/>
      <c r="F16" s="70"/>
    </row>
    <row r="17" spans="1:6" ht="20.100000000000001" customHeight="1" x14ac:dyDescent="0.25">
      <c r="A17" s="157" t="s">
        <v>69</v>
      </c>
      <c r="B17" s="158"/>
      <c r="C17" s="158"/>
      <c r="D17" s="158"/>
      <c r="E17" s="158"/>
      <c r="F17" s="159"/>
    </row>
    <row r="18" spans="1:6" ht="20.100000000000001" customHeight="1" x14ac:dyDescent="0.25">
      <c r="A18" s="152" t="s">
        <v>80</v>
      </c>
      <c r="B18" s="156"/>
      <c r="C18" s="156"/>
      <c r="D18" s="156"/>
      <c r="E18" s="156"/>
      <c r="F18" s="153"/>
    </row>
    <row r="19" spans="1:6" ht="20.100000000000001" customHeight="1" thickBot="1" x14ac:dyDescent="0.3">
      <c r="A19" s="60"/>
      <c r="B19" s="72"/>
      <c r="C19" s="72"/>
      <c r="D19" s="72"/>
      <c r="E19" s="72"/>
      <c r="F19" s="61"/>
    </row>
    <row r="20" spans="1:6" ht="20.100000000000001" customHeight="1" x14ac:dyDescent="0.25"/>
  </sheetData>
  <sheetProtection sheet="1" objects="1" scenarios="1" selectLockedCells="1"/>
  <mergeCells count="6">
    <mergeCell ref="A1:F2"/>
    <mergeCell ref="A18:F18"/>
    <mergeCell ref="A17:F17"/>
    <mergeCell ref="B3:D3"/>
    <mergeCell ref="E3:F3"/>
    <mergeCell ref="D15:E15"/>
  </mergeCells>
  <pageMargins left="0.75" right="0.75" top="1" bottom="1" header="0.5" footer="0.5"/>
  <pageSetup scale="63" fitToHeight="0" orientation="landscape"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4"/>
  <sheetViews>
    <sheetView topLeftCell="A7" workbookViewId="0">
      <selection activeCell="C28" sqref="C28"/>
    </sheetView>
  </sheetViews>
  <sheetFormatPr defaultColWidth="11" defaultRowHeight="15.75" x14ac:dyDescent="0.25"/>
  <cols>
    <col min="1" max="1" width="36.5" customWidth="1"/>
    <col min="2" max="2" width="12" customWidth="1"/>
    <col min="3" max="3" width="10.375" customWidth="1"/>
    <col min="4" max="4" width="10.75" customWidth="1"/>
    <col min="5" max="5" width="12.25" customWidth="1"/>
    <col min="7" max="7" width="11.125" customWidth="1"/>
    <col min="9" max="9" width="11.125" customWidth="1"/>
    <col min="10" max="10" width="11.625" customWidth="1"/>
    <col min="11" max="11" width="11.125" customWidth="1"/>
    <col min="13" max="13" width="12.25" customWidth="1"/>
    <col min="14" max="15" width="2.625" customWidth="1"/>
    <col min="16" max="16" width="13.875" style="79" customWidth="1"/>
    <col min="17" max="17" width="48" style="79" bestFit="1" customWidth="1"/>
  </cols>
  <sheetData>
    <row r="1" spans="1:20" ht="12.6" customHeight="1" x14ac:dyDescent="0.25">
      <c r="A1" s="148" t="s">
        <v>21</v>
      </c>
      <c r="B1" s="154"/>
      <c r="C1" s="154"/>
      <c r="D1" s="154"/>
      <c r="E1" s="154"/>
      <c r="F1" s="154"/>
      <c r="G1" s="154"/>
      <c r="H1" s="154"/>
      <c r="I1" s="154"/>
      <c r="J1" s="154"/>
      <c r="K1" s="154"/>
      <c r="L1" s="154"/>
      <c r="M1" s="149"/>
    </row>
    <row r="2" spans="1:20" ht="12.6" customHeight="1" x14ac:dyDescent="0.25">
      <c r="A2" s="164"/>
      <c r="B2" s="165"/>
      <c r="C2" s="165"/>
      <c r="D2" s="165"/>
      <c r="E2" s="165"/>
      <c r="F2" s="165"/>
      <c r="G2" s="165"/>
      <c r="H2" s="165"/>
      <c r="I2" s="165"/>
      <c r="J2" s="165"/>
      <c r="K2" s="165"/>
      <c r="L2" s="165"/>
      <c r="M2" s="166"/>
      <c r="N2" s="5"/>
      <c r="O2" s="5"/>
    </row>
    <row r="3" spans="1:20" ht="12.6" customHeight="1" thickBot="1" x14ac:dyDescent="0.3">
      <c r="A3" s="167"/>
      <c r="B3" s="168"/>
      <c r="C3" s="168"/>
      <c r="D3" s="168"/>
      <c r="E3" s="168"/>
      <c r="F3" s="168"/>
      <c r="G3" s="168"/>
      <c r="H3" s="168"/>
      <c r="I3" s="168"/>
      <c r="J3" s="168"/>
      <c r="K3" s="168"/>
      <c r="L3" s="168"/>
      <c r="M3" s="169"/>
      <c r="N3" s="5"/>
      <c r="O3" s="5"/>
    </row>
    <row r="4" spans="1:20" ht="20.100000000000001" customHeight="1" thickTop="1" thickBot="1" x14ac:dyDescent="0.3">
      <c r="A4" s="102"/>
      <c r="B4" s="4"/>
      <c r="C4" s="3"/>
      <c r="D4" s="174" t="s">
        <v>30</v>
      </c>
      <c r="E4" s="175"/>
      <c r="F4" s="175"/>
      <c r="G4" s="175"/>
      <c r="H4" s="175"/>
      <c r="I4" s="175"/>
      <c r="J4" s="174" t="s">
        <v>29</v>
      </c>
      <c r="K4" s="175"/>
      <c r="L4" s="175"/>
      <c r="M4" s="176"/>
      <c r="N4" s="5"/>
      <c r="O4" s="5"/>
      <c r="P4" s="187" t="s">
        <v>55</v>
      </c>
    </row>
    <row r="5" spans="1:20" ht="20.100000000000001" customHeight="1" thickTop="1" thickBot="1" x14ac:dyDescent="0.3">
      <c r="A5" s="177" t="s">
        <v>39</v>
      </c>
      <c r="B5" s="172" t="s">
        <v>15</v>
      </c>
      <c r="C5" s="172" t="s">
        <v>70</v>
      </c>
      <c r="D5" s="179" t="s">
        <v>24</v>
      </c>
      <c r="E5" s="181"/>
      <c r="F5" s="179" t="s">
        <v>25</v>
      </c>
      <c r="G5" s="181"/>
      <c r="H5" s="179" t="s">
        <v>26</v>
      </c>
      <c r="I5" s="181"/>
      <c r="J5" s="179" t="s">
        <v>27</v>
      </c>
      <c r="K5" s="181"/>
      <c r="L5" s="179" t="s">
        <v>28</v>
      </c>
      <c r="M5" s="180"/>
      <c r="N5" s="29"/>
      <c r="O5" s="29"/>
      <c r="P5" s="188"/>
      <c r="Q5" s="32"/>
      <c r="R5" s="29"/>
      <c r="S5" s="29"/>
      <c r="T5" s="29"/>
    </row>
    <row r="6" spans="1:20" s="79" customFormat="1" ht="48" customHeight="1" thickTop="1" thickBot="1" x14ac:dyDescent="0.3">
      <c r="A6" s="178"/>
      <c r="B6" s="173"/>
      <c r="C6" s="173" t="s">
        <v>2</v>
      </c>
      <c r="D6" s="91" t="s">
        <v>58</v>
      </c>
      <c r="E6" s="92" t="s">
        <v>35</v>
      </c>
      <c r="F6" s="91" t="s">
        <v>58</v>
      </c>
      <c r="G6" s="92" t="s">
        <v>35</v>
      </c>
      <c r="H6" s="91"/>
      <c r="I6" s="92" t="s">
        <v>35</v>
      </c>
      <c r="J6" s="91" t="s">
        <v>58</v>
      </c>
      <c r="K6" s="92" t="s">
        <v>35</v>
      </c>
      <c r="L6" s="91" t="s">
        <v>58</v>
      </c>
      <c r="M6" s="103" t="s">
        <v>35</v>
      </c>
      <c r="N6" s="32"/>
      <c r="O6" s="32"/>
      <c r="P6" s="189"/>
      <c r="Q6" s="80" t="s">
        <v>36</v>
      </c>
      <c r="R6" s="32"/>
      <c r="S6" s="32"/>
      <c r="T6" s="32"/>
    </row>
    <row r="7" spans="1:20" s="79" customFormat="1" ht="20.100000000000001" customHeight="1" thickTop="1" thickBot="1" x14ac:dyDescent="0.3">
      <c r="A7" s="104" t="s">
        <v>56</v>
      </c>
      <c r="B7" s="93" t="s">
        <v>5</v>
      </c>
      <c r="C7" s="94">
        <v>144</v>
      </c>
      <c r="D7" s="229"/>
      <c r="E7" s="95">
        <f>ROUNDUP((+$C7*D7),0)</f>
        <v>0</v>
      </c>
      <c r="F7" s="229"/>
      <c r="G7" s="95">
        <f>ROUNDUP((+$C7*F7),0)</f>
        <v>0</v>
      </c>
      <c r="H7" s="229"/>
      <c r="I7" s="95">
        <f>ROUNDUP((+$C7*H7),0)</f>
        <v>0</v>
      </c>
      <c r="J7" s="229"/>
      <c r="K7" s="95">
        <f>ROUNDUP((+$C7*J7),0)</f>
        <v>0</v>
      </c>
      <c r="L7" s="229"/>
      <c r="M7" s="95">
        <f>ROUNDUP((+$C7*L7),0)</f>
        <v>0</v>
      </c>
      <c r="N7" s="32"/>
      <c r="O7" s="32"/>
      <c r="P7" s="81" t="s">
        <v>34</v>
      </c>
      <c r="Q7" s="82" t="s">
        <v>33</v>
      </c>
      <c r="R7" s="32"/>
      <c r="S7" s="32"/>
      <c r="T7" s="32"/>
    </row>
    <row r="8" spans="1:20" s="79" customFormat="1" ht="20.100000000000001" customHeight="1" thickBot="1" x14ac:dyDescent="0.3">
      <c r="A8" s="105" t="s">
        <v>61</v>
      </c>
      <c r="B8" s="93" t="s">
        <v>5</v>
      </c>
      <c r="C8" s="94">
        <v>394</v>
      </c>
      <c r="D8" s="229"/>
      <c r="E8" s="95">
        <f>ROUNDUP((+$C8*D8),0)</f>
        <v>0</v>
      </c>
      <c r="F8" s="229"/>
      <c r="G8" s="95">
        <f>ROUNDUP((+$C8*F8),0)</f>
        <v>0</v>
      </c>
      <c r="H8" s="229"/>
      <c r="I8" s="95">
        <f>ROUNDUP((+$C8*H8),0)</f>
        <v>0</v>
      </c>
      <c r="J8" s="229"/>
      <c r="K8" s="95">
        <f>ROUNDUP((+$C8*J8),0)</f>
        <v>0</v>
      </c>
      <c r="L8" s="229"/>
      <c r="M8" s="95">
        <f>ROUNDUP((+$C8*L8),0)</f>
        <v>0</v>
      </c>
      <c r="N8" s="32"/>
      <c r="O8" s="32"/>
      <c r="P8" s="83" t="s">
        <v>34</v>
      </c>
      <c r="Q8" s="82" t="s">
        <v>33</v>
      </c>
      <c r="R8" s="32"/>
      <c r="S8" s="32"/>
      <c r="T8" s="32"/>
    </row>
    <row r="9" spans="1:20" s="79" customFormat="1" ht="20.100000000000001" customHeight="1" thickBot="1" x14ac:dyDescent="0.3">
      <c r="A9" s="105" t="s">
        <v>51</v>
      </c>
      <c r="B9" s="93" t="s">
        <v>5</v>
      </c>
      <c r="C9" s="94">
        <v>184</v>
      </c>
      <c r="D9" s="229"/>
      <c r="E9" s="95">
        <f>ROUNDUP((+$C9*D9),0)</f>
        <v>0</v>
      </c>
      <c r="F9" s="229"/>
      <c r="G9" s="95">
        <f>ROUNDUP((+$C9*F9),0)</f>
        <v>0</v>
      </c>
      <c r="H9" s="229"/>
      <c r="I9" s="95">
        <f>ROUNDUP((+$C9*H9),0)</f>
        <v>0</v>
      </c>
      <c r="J9" s="229"/>
      <c r="K9" s="95">
        <f>ROUNDUP((+$C9*J9),0)</f>
        <v>0</v>
      </c>
      <c r="L9" s="229"/>
      <c r="M9" s="95">
        <f>ROUNDUP((+$C9*L9),0)</f>
        <v>0</v>
      </c>
      <c r="N9" s="32"/>
      <c r="O9" s="32"/>
      <c r="P9" s="84" t="s">
        <v>34</v>
      </c>
      <c r="Q9" s="82" t="s">
        <v>33</v>
      </c>
      <c r="R9" s="32"/>
      <c r="S9" s="32"/>
      <c r="T9" s="32"/>
    </row>
    <row r="10" spans="1:20" s="79" customFormat="1" ht="20.100000000000001" customHeight="1" thickBot="1" x14ac:dyDescent="0.3">
      <c r="A10" s="105" t="s">
        <v>52</v>
      </c>
      <c r="B10" s="93" t="s">
        <v>5</v>
      </c>
      <c r="C10" s="94">
        <v>89</v>
      </c>
      <c r="D10" s="229"/>
      <c r="E10" s="95">
        <f>ROUNDUP((+$C10*D10),0)</f>
        <v>0</v>
      </c>
      <c r="F10" s="229"/>
      <c r="G10" s="95">
        <f>ROUNDUP((+$C10*F10),0)</f>
        <v>0</v>
      </c>
      <c r="H10" s="229"/>
      <c r="I10" s="95">
        <f>ROUNDUP((+$C10*H10),0)</f>
        <v>0</v>
      </c>
      <c r="J10" s="229"/>
      <c r="K10" s="95">
        <f>ROUNDUP((+$C10*J10),0)</f>
        <v>0</v>
      </c>
      <c r="L10" s="229"/>
      <c r="M10" s="95">
        <f>ROUNDUP((+$C10*L10),0)</f>
        <v>0</v>
      </c>
      <c r="N10" s="32"/>
      <c r="O10" s="32"/>
      <c r="P10" s="84" t="s">
        <v>34</v>
      </c>
      <c r="Q10" s="82" t="s">
        <v>33</v>
      </c>
      <c r="R10" s="32"/>
      <c r="S10" s="32"/>
      <c r="T10" s="32"/>
    </row>
    <row r="11" spans="1:20" s="79" customFormat="1" ht="20.100000000000001" customHeight="1" thickBot="1" x14ac:dyDescent="0.3">
      <c r="A11" s="105" t="s">
        <v>53</v>
      </c>
      <c r="B11" s="96" t="s">
        <v>5</v>
      </c>
      <c r="C11" s="97">
        <v>133</v>
      </c>
      <c r="D11" s="230"/>
      <c r="E11" s="95">
        <f>ROUNDUP((+$C11*D11),0)</f>
        <v>0</v>
      </c>
      <c r="F11" s="230"/>
      <c r="G11" s="95">
        <f>ROUNDUP((+$C11*F11),0)</f>
        <v>0</v>
      </c>
      <c r="H11" s="230"/>
      <c r="I11" s="95">
        <f>ROUNDUP((+$C11*H11),0)</f>
        <v>0</v>
      </c>
      <c r="J11" s="230"/>
      <c r="K11" s="95">
        <f>ROUNDUP((+$C11*J11),0)</f>
        <v>0</v>
      </c>
      <c r="L11" s="230"/>
      <c r="M11" s="95">
        <f>ROUNDUP((+$C11*L11),0)</f>
        <v>0</v>
      </c>
      <c r="N11" s="32"/>
      <c r="O11" s="32"/>
      <c r="P11" s="84" t="s">
        <v>34</v>
      </c>
      <c r="Q11" s="82" t="s">
        <v>33</v>
      </c>
      <c r="R11" s="32"/>
      <c r="S11" s="32"/>
      <c r="T11" s="32"/>
    </row>
    <row r="12" spans="1:20" s="79" customFormat="1" ht="20.100000000000001" customHeight="1" thickBot="1" x14ac:dyDescent="0.3">
      <c r="A12" s="105" t="s">
        <v>6</v>
      </c>
      <c r="B12" s="96" t="s">
        <v>7</v>
      </c>
      <c r="C12" s="97">
        <v>77</v>
      </c>
      <c r="D12" s="231"/>
      <c r="E12" s="95">
        <f>ROUND(($C12*($P12*D12)),0)</f>
        <v>0</v>
      </c>
      <c r="F12" s="231"/>
      <c r="G12" s="95">
        <f>ROUND(($C12*($P12*F12)),0)</f>
        <v>0</v>
      </c>
      <c r="H12" s="231"/>
      <c r="I12" s="95">
        <f>ROUND(($C12*($P12*H12)),0)</f>
        <v>0</v>
      </c>
      <c r="J12" s="231"/>
      <c r="K12" s="95">
        <f>ROUND(($C12*($P12*J12)),0)</f>
        <v>0</v>
      </c>
      <c r="L12" s="231"/>
      <c r="M12" s="95">
        <f t="shared" ref="M12:M18" si="0">ROUND(($C12*($P12*L12)),0)</f>
        <v>0</v>
      </c>
      <c r="N12" s="32"/>
      <c r="O12" s="32"/>
      <c r="P12" s="85">
        <f>(99999.99-50000)/2+50000</f>
        <v>74999.994999999995</v>
      </c>
      <c r="Q12" s="82" t="s">
        <v>57</v>
      </c>
      <c r="R12" s="32"/>
      <c r="S12" s="32"/>
      <c r="T12" s="32"/>
    </row>
    <row r="13" spans="1:20" s="79" customFormat="1" ht="20.100000000000001" customHeight="1" thickBot="1" x14ac:dyDescent="0.3">
      <c r="A13" s="105" t="s">
        <v>8</v>
      </c>
      <c r="B13" s="96" t="s">
        <v>7</v>
      </c>
      <c r="C13" s="97">
        <v>72</v>
      </c>
      <c r="D13" s="231"/>
      <c r="E13" s="95">
        <f t="shared" ref="E13:E19" si="1">ROUND(($C13*($P13*D13)),0)</f>
        <v>0</v>
      </c>
      <c r="F13" s="231"/>
      <c r="G13" s="95">
        <f t="shared" ref="G13" si="2">ROUND(($C13*($P13*F13)),0)</f>
        <v>0</v>
      </c>
      <c r="H13" s="231"/>
      <c r="I13" s="95">
        <f t="shared" ref="I13" si="3">ROUND(($C13*($P13*H13)),0)</f>
        <v>0</v>
      </c>
      <c r="J13" s="231"/>
      <c r="K13" s="95">
        <f t="shared" ref="K13" si="4">ROUND(($C13*($P13*J13)),0)</f>
        <v>0</v>
      </c>
      <c r="L13" s="231"/>
      <c r="M13" s="95">
        <f t="shared" si="0"/>
        <v>0</v>
      </c>
      <c r="N13" s="32"/>
      <c r="O13" s="32"/>
      <c r="P13" s="85">
        <f>(249999.99-100000)/2+100000</f>
        <v>174999.995</v>
      </c>
      <c r="Q13" s="82" t="s">
        <v>57</v>
      </c>
      <c r="R13" s="32"/>
      <c r="S13" s="32"/>
      <c r="T13" s="32"/>
    </row>
    <row r="14" spans="1:20" s="79" customFormat="1" ht="20.100000000000001" customHeight="1" thickBot="1" x14ac:dyDescent="0.3">
      <c r="A14" s="105" t="s">
        <v>9</v>
      </c>
      <c r="B14" s="96" t="s">
        <v>7</v>
      </c>
      <c r="C14" s="97">
        <v>21</v>
      </c>
      <c r="D14" s="231"/>
      <c r="E14" s="95">
        <f t="shared" si="1"/>
        <v>0</v>
      </c>
      <c r="F14" s="231"/>
      <c r="G14" s="95">
        <f t="shared" ref="G14" si="5">ROUND(($C14*($P14*F14)),0)</f>
        <v>0</v>
      </c>
      <c r="H14" s="231"/>
      <c r="I14" s="95">
        <f t="shared" ref="I14" si="6">ROUND(($C14*($P14*H14)),0)</f>
        <v>0</v>
      </c>
      <c r="J14" s="231"/>
      <c r="K14" s="95">
        <f t="shared" ref="K14" si="7">ROUND(($C14*($P14*J14)),0)</f>
        <v>0</v>
      </c>
      <c r="L14" s="231"/>
      <c r="M14" s="95">
        <f t="shared" si="0"/>
        <v>0</v>
      </c>
      <c r="N14" s="32"/>
      <c r="O14" s="32"/>
      <c r="P14" s="85">
        <f>(499999.99-250000)/2+250000</f>
        <v>374999.995</v>
      </c>
      <c r="Q14" s="82" t="s">
        <v>57</v>
      </c>
      <c r="R14" s="32"/>
      <c r="S14" s="32"/>
      <c r="T14" s="32"/>
    </row>
    <row r="15" spans="1:20" s="79" customFormat="1" ht="20.100000000000001" customHeight="1" thickBot="1" x14ac:dyDescent="0.3">
      <c r="A15" s="105" t="s">
        <v>10</v>
      </c>
      <c r="B15" s="96" t="s">
        <v>7</v>
      </c>
      <c r="C15" s="97">
        <v>13</v>
      </c>
      <c r="D15" s="231"/>
      <c r="E15" s="95">
        <f t="shared" si="1"/>
        <v>0</v>
      </c>
      <c r="F15" s="231"/>
      <c r="G15" s="95">
        <f t="shared" ref="G15" si="8">ROUND(($C15*($P15*F15)),0)</f>
        <v>0</v>
      </c>
      <c r="H15" s="231"/>
      <c r="I15" s="95">
        <f t="shared" ref="I15" si="9">ROUND(($C15*($P15*H15)),0)</f>
        <v>0</v>
      </c>
      <c r="J15" s="231"/>
      <c r="K15" s="95">
        <f t="shared" ref="K15" si="10">ROUND(($C15*($P15*J15)),0)</f>
        <v>0</v>
      </c>
      <c r="L15" s="231"/>
      <c r="M15" s="95">
        <f t="shared" si="0"/>
        <v>0</v>
      </c>
      <c r="N15" s="32"/>
      <c r="O15" s="32"/>
      <c r="P15" s="85">
        <f>(999999.99-500000)/2+500000</f>
        <v>749999.995</v>
      </c>
      <c r="Q15" s="82" t="s">
        <v>57</v>
      </c>
      <c r="R15" s="32"/>
      <c r="S15" s="32"/>
      <c r="T15" s="32"/>
    </row>
    <row r="16" spans="1:20" s="79" customFormat="1" ht="20.100000000000001" customHeight="1" thickBot="1" x14ac:dyDescent="0.3">
      <c r="A16" s="105" t="s">
        <v>11</v>
      </c>
      <c r="B16" s="96" t="s">
        <v>7</v>
      </c>
      <c r="C16" s="97">
        <v>12</v>
      </c>
      <c r="D16" s="231"/>
      <c r="E16" s="95">
        <f t="shared" si="1"/>
        <v>0</v>
      </c>
      <c r="F16" s="231"/>
      <c r="G16" s="95">
        <f t="shared" ref="G16" si="11">ROUND(($C16*($P16*F16)),0)</f>
        <v>0</v>
      </c>
      <c r="H16" s="231"/>
      <c r="I16" s="95">
        <f t="shared" ref="I16" si="12">ROUND(($C16*($P16*H16)),0)</f>
        <v>0</v>
      </c>
      <c r="J16" s="231"/>
      <c r="K16" s="95">
        <f t="shared" ref="K16" si="13">ROUND(($C16*($P16*J16)),0)</f>
        <v>0</v>
      </c>
      <c r="L16" s="231"/>
      <c r="M16" s="95">
        <f t="shared" si="0"/>
        <v>0</v>
      </c>
      <c r="N16" s="32"/>
      <c r="O16" s="32"/>
      <c r="P16" s="85">
        <f>(1999999.99-1000000)/2+1000000</f>
        <v>1499999.9950000001</v>
      </c>
      <c r="Q16" s="82" t="s">
        <v>57</v>
      </c>
      <c r="R16" s="32"/>
      <c r="S16" s="32"/>
      <c r="T16" s="32"/>
    </row>
    <row r="17" spans="1:20" s="79" customFormat="1" ht="20.100000000000001" customHeight="1" thickBot="1" x14ac:dyDescent="0.3">
      <c r="A17" s="105" t="s">
        <v>12</v>
      </c>
      <c r="B17" s="96" t="s">
        <v>7</v>
      </c>
      <c r="C17" s="97">
        <v>14</v>
      </c>
      <c r="D17" s="231"/>
      <c r="E17" s="95">
        <f t="shared" si="1"/>
        <v>0</v>
      </c>
      <c r="F17" s="231"/>
      <c r="G17" s="95">
        <f t="shared" ref="G17" si="14">ROUND(($C17*($P17*F17)),0)</f>
        <v>0</v>
      </c>
      <c r="H17" s="231"/>
      <c r="I17" s="95">
        <f t="shared" ref="I17" si="15">ROUND(($C17*($P17*H17)),0)</f>
        <v>0</v>
      </c>
      <c r="J17" s="231"/>
      <c r="K17" s="95">
        <f t="shared" ref="K17" si="16">ROUND(($C17*($P17*J17)),0)</f>
        <v>0</v>
      </c>
      <c r="L17" s="231"/>
      <c r="M17" s="95">
        <f t="shared" si="0"/>
        <v>0</v>
      </c>
      <c r="N17" s="32"/>
      <c r="O17" s="32"/>
      <c r="P17" s="85">
        <f>(4999999.99-2000000)/2+2000000</f>
        <v>3499999.9950000001</v>
      </c>
      <c r="Q17" s="82" t="s">
        <v>57</v>
      </c>
      <c r="R17" s="32"/>
      <c r="S17" s="32"/>
      <c r="T17" s="32"/>
    </row>
    <row r="18" spans="1:20" s="79" customFormat="1" ht="20.100000000000001" customHeight="1" thickBot="1" x14ac:dyDescent="0.3">
      <c r="A18" s="105" t="s">
        <v>13</v>
      </c>
      <c r="B18" s="96" t="s">
        <v>7</v>
      </c>
      <c r="C18" s="97">
        <v>4</v>
      </c>
      <c r="D18" s="232"/>
      <c r="E18" s="95">
        <f t="shared" si="1"/>
        <v>0</v>
      </c>
      <c r="F18" s="232"/>
      <c r="G18" s="95">
        <f t="shared" ref="G18" si="17">ROUND(($C18*($P18*F18)),0)</f>
        <v>0</v>
      </c>
      <c r="H18" s="232"/>
      <c r="I18" s="95">
        <f t="shared" ref="I18" si="18">ROUND(($C18*($P18*H18)),0)</f>
        <v>0</v>
      </c>
      <c r="J18" s="232"/>
      <c r="K18" s="95">
        <f t="shared" ref="K18" si="19">ROUND(($C18*($P18*J18)),0)</f>
        <v>0</v>
      </c>
      <c r="L18" s="232"/>
      <c r="M18" s="95">
        <f t="shared" si="0"/>
        <v>0</v>
      </c>
      <c r="N18" s="32"/>
      <c r="O18" s="32"/>
      <c r="P18" s="85">
        <f>(9999999.99-5000000)/2+5000000</f>
        <v>7499999.9950000001</v>
      </c>
      <c r="Q18" s="82" t="s">
        <v>57</v>
      </c>
      <c r="R18" s="32"/>
      <c r="S18" s="32"/>
      <c r="T18" s="32"/>
    </row>
    <row r="19" spans="1:20" s="79" customFormat="1" ht="20.100000000000001" customHeight="1" thickBot="1" x14ac:dyDescent="0.3">
      <c r="A19" s="106" t="s">
        <v>14</v>
      </c>
      <c r="B19" s="98" t="s">
        <v>7</v>
      </c>
      <c r="C19" s="99">
        <v>2</v>
      </c>
      <c r="D19" s="233"/>
      <c r="E19" s="95">
        <f t="shared" si="1"/>
        <v>0</v>
      </c>
      <c r="F19" s="233"/>
      <c r="G19" s="95">
        <f t="shared" ref="G19" si="20">ROUND(($C19*($P19*F19)),0)</f>
        <v>0</v>
      </c>
      <c r="H19" s="233"/>
      <c r="I19" s="95">
        <f t="shared" ref="I19" si="21">ROUND(($C19*($P19*H19)),0)</f>
        <v>0</v>
      </c>
      <c r="J19" s="233"/>
      <c r="K19" s="95">
        <f t="shared" ref="K19" si="22">ROUND(($C19*($P19*J19)),0)</f>
        <v>0</v>
      </c>
      <c r="L19" s="233"/>
      <c r="M19" s="95">
        <f t="shared" ref="M19" si="23">ROUND(($C19*($P19*L19)),0)</f>
        <v>0</v>
      </c>
      <c r="N19" s="32"/>
      <c r="O19" s="32"/>
      <c r="P19" s="86">
        <v>15000000</v>
      </c>
      <c r="Q19" s="87" t="s">
        <v>57</v>
      </c>
      <c r="R19" s="32"/>
      <c r="S19" s="32"/>
      <c r="T19" s="32"/>
    </row>
    <row r="20" spans="1:20" ht="20.100000000000001" customHeight="1" thickTop="1" thickBot="1" x14ac:dyDescent="0.3">
      <c r="A20" s="69" t="s">
        <v>31</v>
      </c>
      <c r="B20" s="73"/>
      <c r="C20" s="74"/>
      <c r="D20" s="74"/>
      <c r="E20" s="133">
        <f>SUM(E7:E19)</f>
        <v>0</v>
      </c>
      <c r="F20" s="73"/>
      <c r="G20" s="133">
        <f>SUM(G7:G19)</f>
        <v>0</v>
      </c>
      <c r="H20" s="73"/>
      <c r="I20" s="133">
        <f>SUM(I7:I19)</f>
        <v>0</v>
      </c>
      <c r="J20" s="73"/>
      <c r="K20" s="133">
        <f>SUM(K7:K19)</f>
        <v>0</v>
      </c>
      <c r="L20" s="73"/>
      <c r="M20" s="133">
        <f>SUM(M7:M19)</f>
        <v>0</v>
      </c>
      <c r="N20" s="29"/>
      <c r="O20" s="29"/>
      <c r="P20" s="33"/>
      <c r="Q20" s="32"/>
      <c r="R20" s="29"/>
      <c r="S20" s="29"/>
      <c r="T20" s="29"/>
    </row>
    <row r="21" spans="1:20" s="2" customFormat="1" ht="20.100000000000001" customHeight="1" thickTop="1" thickBot="1" x14ac:dyDescent="0.3">
      <c r="A21" s="107"/>
      <c r="B21" s="73"/>
      <c r="C21" s="73"/>
      <c r="D21" s="73"/>
      <c r="E21" s="75"/>
      <c r="F21" s="75"/>
      <c r="G21" s="75"/>
      <c r="H21" s="75"/>
      <c r="I21" s="75"/>
      <c r="J21" s="75"/>
      <c r="K21" s="75"/>
      <c r="L21" s="75"/>
      <c r="M21" s="108"/>
      <c r="N21" s="76"/>
      <c r="O21" s="76"/>
      <c r="P21" s="88"/>
      <c r="Q21" s="88"/>
      <c r="R21" s="76"/>
      <c r="S21" s="76"/>
      <c r="T21" s="76"/>
    </row>
    <row r="22" spans="1:20" ht="37.5" customHeight="1" thickTop="1" thickBot="1" x14ac:dyDescent="0.3">
      <c r="A22" s="182" t="s">
        <v>47</v>
      </c>
      <c r="B22" s="183"/>
      <c r="C22" s="183"/>
      <c r="D22" s="184"/>
      <c r="E22" s="77">
        <f>+E20+G20+I20</f>
        <v>0</v>
      </c>
      <c r="F22" s="41"/>
      <c r="G22" s="41"/>
      <c r="H22" s="78"/>
      <c r="I22" s="140" t="s">
        <v>45</v>
      </c>
      <c r="J22" s="141"/>
      <c r="K22" s="141"/>
      <c r="L22" s="163"/>
      <c r="M22" s="109">
        <f>+E22+K20+M20</f>
        <v>0</v>
      </c>
      <c r="N22" s="29"/>
      <c r="O22" s="29"/>
      <c r="P22" s="32"/>
      <c r="Q22" s="32"/>
      <c r="R22" s="29"/>
      <c r="S22" s="29"/>
      <c r="T22" s="29"/>
    </row>
    <row r="23" spans="1:20" ht="20.100000000000001" customHeight="1" x14ac:dyDescent="0.25">
      <c r="A23" s="110"/>
      <c r="B23" s="1"/>
      <c r="C23" s="1"/>
      <c r="D23" s="5"/>
      <c r="E23" s="5"/>
      <c r="F23" s="5"/>
      <c r="G23" s="5"/>
      <c r="H23" s="5"/>
      <c r="I23" s="5"/>
      <c r="J23" s="5"/>
      <c r="K23" s="5"/>
      <c r="L23" s="5"/>
      <c r="M23" s="17"/>
    </row>
    <row r="24" spans="1:20" ht="20.100000000000001" customHeight="1" x14ac:dyDescent="0.25">
      <c r="A24" s="193" t="s">
        <v>71</v>
      </c>
      <c r="B24" s="194"/>
      <c r="C24" s="194"/>
      <c r="D24" s="194"/>
      <c r="E24" s="194"/>
      <c r="F24" s="194"/>
      <c r="G24" s="194"/>
      <c r="H24" s="194"/>
      <c r="I24" s="194"/>
      <c r="J24" s="194"/>
      <c r="K24" s="194"/>
      <c r="L24" s="194"/>
      <c r="M24" s="195"/>
      <c r="N24" s="101"/>
      <c r="O24" s="14"/>
    </row>
    <row r="25" spans="1:20" ht="20.100000000000001" customHeight="1" x14ac:dyDescent="0.25">
      <c r="A25" s="190" t="s">
        <v>59</v>
      </c>
      <c r="B25" s="191"/>
      <c r="C25" s="191"/>
      <c r="D25" s="191"/>
      <c r="E25" s="191"/>
      <c r="F25" s="191"/>
      <c r="G25" s="191"/>
      <c r="H25" s="191"/>
      <c r="I25" s="191"/>
      <c r="J25" s="191"/>
      <c r="K25" s="191"/>
      <c r="L25" s="191"/>
      <c r="M25" s="192"/>
    </row>
    <row r="26" spans="1:20" ht="20.100000000000001" customHeight="1" x14ac:dyDescent="0.25">
      <c r="A26" s="152" t="s">
        <v>78</v>
      </c>
      <c r="B26" s="156"/>
      <c r="C26" s="156"/>
      <c r="D26" s="156"/>
      <c r="E26" s="156"/>
      <c r="F26" s="156"/>
      <c r="G26" s="156"/>
      <c r="H26" s="156"/>
      <c r="I26" s="156"/>
      <c r="J26" s="156"/>
      <c r="K26" s="156"/>
      <c r="L26" s="156"/>
      <c r="M26" s="153"/>
    </row>
    <row r="27" spans="1:20" ht="20.100000000000001" customHeight="1" thickBot="1" x14ac:dyDescent="0.3">
      <c r="A27" s="16"/>
      <c r="B27" s="5"/>
      <c r="C27" s="5"/>
      <c r="D27" s="5"/>
      <c r="E27" s="5"/>
      <c r="F27" s="5"/>
      <c r="G27" s="5"/>
      <c r="H27" s="5"/>
      <c r="I27" s="5"/>
      <c r="J27" s="5"/>
      <c r="K27" s="5"/>
      <c r="L27" s="5"/>
      <c r="M27" s="17"/>
    </row>
    <row r="28" spans="1:20" s="12" customFormat="1" ht="20.100000000000001" customHeight="1" thickBot="1" x14ac:dyDescent="0.3">
      <c r="A28" s="170" t="s">
        <v>54</v>
      </c>
      <c r="B28" s="171"/>
      <c r="C28" s="227"/>
      <c r="D28" s="10"/>
      <c r="E28" s="10"/>
      <c r="F28" s="11"/>
      <c r="G28" s="111"/>
      <c r="H28" s="112"/>
      <c r="I28" s="111"/>
      <c r="J28" s="111"/>
      <c r="K28" s="111"/>
      <c r="L28" s="111"/>
      <c r="M28" s="113"/>
      <c r="P28" s="89"/>
      <c r="Q28" s="89"/>
    </row>
    <row r="29" spans="1:20" s="13" customFormat="1" ht="20.100000000000001" customHeight="1" thickBot="1" x14ac:dyDescent="0.3">
      <c r="A29" s="114"/>
      <c r="H29" s="226"/>
      <c r="M29" s="115"/>
      <c r="P29" s="90"/>
      <c r="Q29" s="90"/>
    </row>
    <row r="30" spans="1:20" ht="35.1" customHeight="1" thickBot="1" x14ac:dyDescent="0.3">
      <c r="A30" s="185" t="s">
        <v>49</v>
      </c>
      <c r="B30" s="186"/>
      <c r="C30" s="186"/>
      <c r="D30" s="186"/>
      <c r="E30" s="228"/>
      <c r="G30" s="5"/>
      <c r="H30" s="5"/>
      <c r="I30" s="5"/>
      <c r="J30" s="5"/>
      <c r="K30" s="5"/>
      <c r="L30" s="5"/>
      <c r="M30" s="17"/>
    </row>
    <row r="31" spans="1:20" x14ac:dyDescent="0.25">
      <c r="A31" s="16"/>
      <c r="B31" s="5"/>
      <c r="C31" s="5"/>
      <c r="D31" s="5"/>
      <c r="E31" s="5"/>
      <c r="F31" s="5"/>
      <c r="G31" s="5"/>
      <c r="H31" s="5"/>
      <c r="I31" s="5"/>
      <c r="J31" s="5"/>
      <c r="K31" s="5"/>
      <c r="L31" s="5"/>
      <c r="M31" s="17"/>
    </row>
    <row r="32" spans="1:20" ht="20.100000000000001" customHeight="1" x14ac:dyDescent="0.25">
      <c r="A32" s="131" t="s">
        <v>76</v>
      </c>
      <c r="B32" s="5"/>
      <c r="C32" s="5"/>
      <c r="D32" s="5"/>
      <c r="E32" s="5"/>
      <c r="F32" s="5"/>
      <c r="G32" s="5"/>
      <c r="H32" s="5"/>
      <c r="I32" s="5"/>
      <c r="J32" s="5"/>
      <c r="K32" s="5"/>
      <c r="L32" s="5"/>
      <c r="M32" s="17"/>
    </row>
    <row r="33" spans="1:13" ht="20.100000000000001" customHeight="1" x14ac:dyDescent="0.25">
      <c r="A33" s="16" t="s">
        <v>17</v>
      </c>
      <c r="B33" s="5"/>
      <c r="C33" s="5"/>
      <c r="D33" s="5"/>
      <c r="E33" s="5"/>
      <c r="F33" s="5"/>
      <c r="G33" s="5"/>
      <c r="H33" s="5"/>
      <c r="I33" s="5"/>
      <c r="J33" s="5"/>
      <c r="K33" s="5"/>
      <c r="L33" s="5"/>
      <c r="M33" s="17"/>
    </row>
    <row r="34" spans="1:13" ht="6" customHeight="1" thickBot="1" x14ac:dyDescent="0.3">
      <c r="A34" s="49"/>
      <c r="B34" s="50"/>
      <c r="C34" s="50"/>
      <c r="D34" s="50"/>
      <c r="E34" s="50"/>
      <c r="F34" s="50"/>
      <c r="G34" s="50"/>
      <c r="H34" s="50"/>
      <c r="I34" s="50"/>
      <c r="J34" s="50"/>
      <c r="K34" s="50"/>
      <c r="L34" s="50"/>
      <c r="M34" s="51"/>
    </row>
  </sheetData>
  <sheetProtection sheet="1" objects="1" scenarios="1" selectLockedCells="1"/>
  <mergeCells count="19">
    <mergeCell ref="A30:D30"/>
    <mergeCell ref="P4:P6"/>
    <mergeCell ref="A25:M25"/>
    <mergeCell ref="A24:M24"/>
    <mergeCell ref="A26:M26"/>
    <mergeCell ref="A1:M3"/>
    <mergeCell ref="A28:B28"/>
    <mergeCell ref="C5:C6"/>
    <mergeCell ref="I22:L22"/>
    <mergeCell ref="J4:M4"/>
    <mergeCell ref="D4:I4"/>
    <mergeCell ref="A5:A6"/>
    <mergeCell ref="L5:M5"/>
    <mergeCell ref="B5:B6"/>
    <mergeCell ref="D5:E5"/>
    <mergeCell ref="F5:G5"/>
    <mergeCell ref="J5:K5"/>
    <mergeCell ref="H5:I5"/>
    <mergeCell ref="A22:D22"/>
  </mergeCells>
  <pageMargins left="0.75" right="0.75" top="1" bottom="1" header="0.5" footer="0.5"/>
  <pageSetup scale="64" orientation="landscape" horizontalDpi="4294967292" verticalDpi="4294967292"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workbookViewId="0">
      <selection activeCell="K8" sqref="K8"/>
    </sheetView>
  </sheetViews>
  <sheetFormatPr defaultColWidth="11" defaultRowHeight="15.75" x14ac:dyDescent="0.25"/>
  <cols>
    <col min="1" max="2" width="22.5" customWidth="1"/>
    <col min="4" max="4" width="12.875" customWidth="1"/>
    <col min="6" max="6" width="12.875" customWidth="1"/>
    <col min="8" max="8" width="12.875" customWidth="1"/>
    <col min="10" max="10" width="12.875" customWidth="1"/>
    <col min="12" max="12" width="12.875" customWidth="1"/>
  </cols>
  <sheetData>
    <row r="1" spans="1:14" ht="16.5" thickBot="1" x14ac:dyDescent="0.3">
      <c r="A1" s="18"/>
      <c r="B1" s="5"/>
      <c r="C1" s="5"/>
      <c r="D1" s="5"/>
      <c r="E1" s="5"/>
      <c r="F1" s="5"/>
      <c r="G1" s="5"/>
      <c r="H1" s="5"/>
      <c r="I1" s="5"/>
      <c r="J1" s="5"/>
      <c r="K1" s="5"/>
      <c r="L1" s="17"/>
    </row>
    <row r="2" spans="1:14" s="121" customFormat="1" ht="35.1" customHeight="1" thickBot="1" x14ac:dyDescent="0.3">
      <c r="A2" s="196" t="s">
        <v>74</v>
      </c>
      <c r="B2" s="197"/>
      <c r="C2" s="197"/>
      <c r="D2" s="197"/>
      <c r="E2" s="197"/>
      <c r="F2" s="197"/>
      <c r="G2" s="197"/>
      <c r="H2" s="197"/>
      <c r="I2" s="197"/>
      <c r="J2" s="197"/>
      <c r="K2" s="197"/>
      <c r="L2" s="198"/>
    </row>
    <row r="3" spans="1:14" ht="20.100000000000001" customHeight="1" thickBot="1" x14ac:dyDescent="0.3">
      <c r="A3" s="142"/>
      <c r="B3" s="199"/>
      <c r="C3" s="199"/>
      <c r="D3" s="199"/>
      <c r="E3" s="199"/>
      <c r="F3" s="199"/>
      <c r="G3" s="199"/>
      <c r="H3" s="199"/>
      <c r="I3" s="199"/>
      <c r="J3" s="199"/>
      <c r="K3" s="199"/>
      <c r="L3" s="200"/>
    </row>
    <row r="4" spans="1:14" s="29" customFormat="1" ht="20.100000000000001" customHeight="1" thickBot="1" x14ac:dyDescent="0.3">
      <c r="A4" s="122"/>
      <c r="B4" s="120"/>
      <c r="C4" s="207" t="s">
        <v>30</v>
      </c>
      <c r="D4" s="208"/>
      <c r="E4" s="208"/>
      <c r="F4" s="208"/>
      <c r="G4" s="208"/>
      <c r="H4" s="208"/>
      <c r="I4" s="207" t="s">
        <v>29</v>
      </c>
      <c r="J4" s="208"/>
      <c r="K4" s="208"/>
      <c r="L4" s="219"/>
    </row>
    <row r="5" spans="1:14" ht="20.100000000000001" customHeight="1" thickTop="1" thickBot="1" x14ac:dyDescent="0.3">
      <c r="A5" s="212"/>
      <c r="B5" s="217" t="s">
        <v>16</v>
      </c>
      <c r="C5" s="216" t="s">
        <v>24</v>
      </c>
      <c r="D5" s="209"/>
      <c r="E5" s="214" t="s">
        <v>25</v>
      </c>
      <c r="F5" s="215"/>
      <c r="G5" s="216" t="s">
        <v>26</v>
      </c>
      <c r="H5" s="209"/>
      <c r="I5" s="209" t="s">
        <v>27</v>
      </c>
      <c r="J5" s="210"/>
      <c r="K5" s="210" t="s">
        <v>28</v>
      </c>
      <c r="L5" s="211"/>
    </row>
    <row r="6" spans="1:14" ht="75.75" customHeight="1" thickTop="1" thickBot="1" x14ac:dyDescent="0.3">
      <c r="A6" s="213"/>
      <c r="B6" s="218"/>
      <c r="C6" s="116" t="s">
        <v>3</v>
      </c>
      <c r="D6" s="92" t="s">
        <v>73</v>
      </c>
      <c r="E6" s="116" t="s">
        <v>3</v>
      </c>
      <c r="F6" s="92" t="s">
        <v>73</v>
      </c>
      <c r="G6" s="116" t="s">
        <v>3</v>
      </c>
      <c r="H6" s="92" t="s">
        <v>73</v>
      </c>
      <c r="I6" s="116" t="s">
        <v>3</v>
      </c>
      <c r="J6" s="92" t="s">
        <v>73</v>
      </c>
      <c r="K6" s="116" t="s">
        <v>3</v>
      </c>
      <c r="L6" s="103" t="s">
        <v>73</v>
      </c>
    </row>
    <row r="7" spans="1:14" ht="20.100000000000001" customHeight="1" thickTop="1" x14ac:dyDescent="0.25">
      <c r="A7" s="123" t="s">
        <v>4</v>
      </c>
      <c r="B7" s="117">
        <v>4400000</v>
      </c>
      <c r="C7" s="234"/>
      <c r="D7" s="117">
        <f>ROUNDUP((+$B7*C7),0)</f>
        <v>0</v>
      </c>
      <c r="E7" s="234"/>
      <c r="F7" s="117">
        <f>ROUNDUP((+$B7*E7),0)</f>
        <v>0</v>
      </c>
      <c r="G7" s="234"/>
      <c r="H7" s="117">
        <f>ROUNDUP((+$B7*G7),0)</f>
        <v>0</v>
      </c>
      <c r="I7" s="234"/>
      <c r="J7" s="117">
        <f>ROUNDUP((+$B7*I7),0)</f>
        <v>0</v>
      </c>
      <c r="K7" s="234"/>
      <c r="L7" s="117">
        <f>ROUNDUP((+$B7*K7),0)</f>
        <v>0</v>
      </c>
    </row>
    <row r="8" spans="1:14" ht="20.100000000000001" customHeight="1" thickBot="1" x14ac:dyDescent="0.3">
      <c r="A8" s="124" t="s">
        <v>75</v>
      </c>
      <c r="B8" s="100">
        <v>1400000</v>
      </c>
      <c r="C8" s="235"/>
      <c r="D8" s="100">
        <f>ROUNDUP((+$B8*C8),0)</f>
        <v>0</v>
      </c>
      <c r="E8" s="235"/>
      <c r="F8" s="100">
        <f>ROUNDUP((+$B8*E8),0)</f>
        <v>0</v>
      </c>
      <c r="G8" s="235"/>
      <c r="H8" s="100">
        <f>ROUNDUP((+$B8*G8),0)</f>
        <v>0</v>
      </c>
      <c r="I8" s="235"/>
      <c r="J8" s="100">
        <f>ROUNDUP((+$B8*I8),0)</f>
        <v>0</v>
      </c>
      <c r="K8" s="235"/>
      <c r="L8" s="100">
        <f>ROUNDUP((+$B8*K8),0)</f>
        <v>0</v>
      </c>
    </row>
    <row r="9" spans="1:14" ht="20.100000000000001" customHeight="1" thickTop="1" thickBot="1" x14ac:dyDescent="0.3">
      <c r="A9" s="125" t="s">
        <v>31</v>
      </c>
      <c r="B9" s="118"/>
      <c r="C9" s="118"/>
      <c r="D9" s="31">
        <f>+D7+D8</f>
        <v>0</v>
      </c>
      <c r="E9" s="118"/>
      <c r="F9" s="31">
        <f>+F7+F8</f>
        <v>0</v>
      </c>
      <c r="G9" s="118"/>
      <c r="H9" s="31">
        <f>+H7+H8</f>
        <v>0</v>
      </c>
      <c r="I9" s="118"/>
      <c r="J9" s="31">
        <f>+J7+J8</f>
        <v>0</v>
      </c>
      <c r="K9" s="118"/>
      <c r="L9" s="126">
        <f>+L7+L8</f>
        <v>0</v>
      </c>
      <c r="N9" s="6"/>
    </row>
    <row r="10" spans="1:14" ht="20.100000000000001" customHeight="1" x14ac:dyDescent="0.25">
      <c r="A10" s="127"/>
      <c r="B10" s="128"/>
      <c r="C10" s="128"/>
      <c r="D10" s="128"/>
      <c r="E10" s="128"/>
      <c r="F10" s="128"/>
      <c r="G10" s="128"/>
      <c r="H10" s="128"/>
      <c r="I10" s="128"/>
      <c r="J10" s="128"/>
      <c r="K10" s="128"/>
      <c r="L10" s="129"/>
    </row>
    <row r="11" spans="1:14" ht="20.100000000000001" customHeight="1" thickBot="1" x14ac:dyDescent="0.3">
      <c r="A11" s="127"/>
      <c r="B11" s="128"/>
      <c r="C11" s="128"/>
      <c r="D11" s="128"/>
      <c r="E11" s="128"/>
      <c r="F11" s="128"/>
      <c r="G11" s="128"/>
      <c r="H11" s="128"/>
      <c r="I11" s="128"/>
      <c r="J11" s="128"/>
      <c r="K11" s="128"/>
      <c r="L11" s="129"/>
    </row>
    <row r="12" spans="1:14" ht="20.100000000000001" customHeight="1" thickTop="1" thickBot="1" x14ac:dyDescent="0.3">
      <c r="A12" s="204" t="s">
        <v>48</v>
      </c>
      <c r="B12" s="205"/>
      <c r="C12" s="205"/>
      <c r="D12" s="206"/>
      <c r="E12" s="119">
        <f>+D9+F9+H9</f>
        <v>0</v>
      </c>
      <c r="F12" s="128"/>
      <c r="G12" s="128"/>
      <c r="H12" s="204" t="s">
        <v>45</v>
      </c>
      <c r="I12" s="205"/>
      <c r="J12" s="205"/>
      <c r="K12" s="206"/>
      <c r="L12" s="130">
        <f>+E12+J9+L9</f>
        <v>0</v>
      </c>
    </row>
    <row r="13" spans="1:14" x14ac:dyDescent="0.25">
      <c r="A13" s="16"/>
      <c r="B13" s="5"/>
      <c r="C13" s="5"/>
      <c r="D13" s="5"/>
      <c r="E13" s="5"/>
      <c r="F13" s="5"/>
      <c r="G13" s="5"/>
      <c r="H13" s="5"/>
      <c r="I13" s="5"/>
      <c r="J13" s="5"/>
      <c r="K13" s="5"/>
      <c r="L13" s="17"/>
    </row>
    <row r="14" spans="1:14" x14ac:dyDescent="0.25">
      <c r="A14" s="16"/>
      <c r="B14" s="5"/>
      <c r="C14" s="5"/>
      <c r="D14" s="5"/>
      <c r="E14" s="5"/>
      <c r="F14" s="5"/>
      <c r="G14" s="5"/>
      <c r="H14" s="5"/>
      <c r="I14" s="5"/>
      <c r="J14" s="5"/>
      <c r="K14" s="5"/>
      <c r="L14" s="17"/>
    </row>
    <row r="15" spans="1:14" s="29" customFormat="1" ht="15" x14ac:dyDescent="0.2">
      <c r="A15" s="157" t="s">
        <v>60</v>
      </c>
      <c r="B15" s="158"/>
      <c r="C15" s="158"/>
      <c r="D15" s="158"/>
      <c r="E15" s="158"/>
      <c r="F15" s="158"/>
      <c r="G15" s="158"/>
      <c r="H15" s="158"/>
      <c r="I15" s="158"/>
      <c r="J15" s="158"/>
      <c r="K15" s="158"/>
      <c r="L15" s="159"/>
    </row>
    <row r="16" spans="1:14" s="29" customFormat="1" ht="15" x14ac:dyDescent="0.2">
      <c r="A16" s="40"/>
      <c r="B16" s="41"/>
      <c r="C16" s="41"/>
      <c r="D16" s="41"/>
      <c r="E16" s="41"/>
      <c r="F16" s="41"/>
      <c r="G16" s="41"/>
      <c r="H16" s="41"/>
      <c r="I16" s="41"/>
      <c r="J16" s="41"/>
      <c r="K16" s="41"/>
      <c r="L16" s="70"/>
    </row>
    <row r="17" spans="1:12" s="29" customFormat="1" ht="15.75" customHeight="1" x14ac:dyDescent="0.2">
      <c r="A17" s="157" t="s">
        <v>72</v>
      </c>
      <c r="B17" s="158"/>
      <c r="C17" s="158"/>
      <c r="D17" s="158"/>
      <c r="E17" s="158"/>
      <c r="F17" s="158"/>
      <c r="G17" s="158"/>
      <c r="H17" s="158"/>
      <c r="I17" s="158"/>
      <c r="J17" s="158"/>
      <c r="K17" s="158"/>
      <c r="L17" s="159"/>
    </row>
    <row r="18" spans="1:12" s="29" customFormat="1" ht="20.100000000000001" customHeight="1" x14ac:dyDescent="0.2">
      <c r="A18" s="201" t="s">
        <v>77</v>
      </c>
      <c r="B18" s="202"/>
      <c r="C18" s="202"/>
      <c r="D18" s="202"/>
      <c r="E18" s="202"/>
      <c r="F18" s="202"/>
      <c r="G18" s="202"/>
      <c r="H18" s="202"/>
      <c r="I18" s="202"/>
      <c r="J18" s="202"/>
      <c r="K18" s="202"/>
      <c r="L18" s="203"/>
    </row>
    <row r="19" spans="1:12" s="29" customFormat="1" ht="15" x14ac:dyDescent="0.2">
      <c r="A19" s="40" t="s">
        <v>79</v>
      </c>
      <c r="B19" s="41"/>
      <c r="C19" s="41"/>
      <c r="D19" s="41"/>
      <c r="E19" s="41"/>
      <c r="F19" s="41"/>
      <c r="G19" s="41"/>
      <c r="H19" s="41"/>
      <c r="I19" s="41"/>
      <c r="J19" s="41"/>
      <c r="K19" s="41"/>
      <c r="L19" s="70"/>
    </row>
    <row r="20" spans="1:12" s="29" customFormat="1" ht="15" x14ac:dyDescent="0.2">
      <c r="A20" s="40" t="s">
        <v>32</v>
      </c>
      <c r="B20" s="41"/>
      <c r="C20" s="41"/>
      <c r="D20" s="41"/>
      <c r="E20" s="41"/>
      <c r="F20" s="41"/>
      <c r="G20" s="41"/>
      <c r="H20" s="41"/>
      <c r="I20" s="41"/>
      <c r="J20" s="41"/>
      <c r="K20" s="41"/>
      <c r="L20" s="70"/>
    </row>
    <row r="21" spans="1:12" s="29" customFormat="1" thickBot="1" x14ac:dyDescent="0.25">
      <c r="A21" s="60"/>
      <c r="B21" s="72"/>
      <c r="C21" s="72"/>
      <c r="D21" s="72"/>
      <c r="E21" s="72"/>
      <c r="F21" s="72"/>
      <c r="G21" s="72"/>
      <c r="H21" s="72"/>
      <c r="I21" s="72"/>
      <c r="J21" s="72"/>
      <c r="K21" s="72"/>
      <c r="L21" s="61"/>
    </row>
    <row r="28" spans="1:12" x14ac:dyDescent="0.25">
      <c r="F28" s="132"/>
    </row>
  </sheetData>
  <sheetProtection sheet="1" objects="1" scenarios="1" selectLockedCells="1"/>
  <mergeCells count="16">
    <mergeCell ref="A2:L2"/>
    <mergeCell ref="A3:L3"/>
    <mergeCell ref="A18:L18"/>
    <mergeCell ref="A17:L17"/>
    <mergeCell ref="A15:L15"/>
    <mergeCell ref="H12:K12"/>
    <mergeCell ref="A12:D12"/>
    <mergeCell ref="C4:H4"/>
    <mergeCell ref="I5:J5"/>
    <mergeCell ref="K5:L5"/>
    <mergeCell ref="A5:A6"/>
    <mergeCell ref="E5:F5"/>
    <mergeCell ref="G5:H5"/>
    <mergeCell ref="B5:B6"/>
    <mergeCell ref="I4:L4"/>
    <mergeCell ref="C5:D5"/>
  </mergeCells>
  <pageMargins left="0.75" right="0.75" top="1" bottom="1" header="0.5" footer="0.5"/>
  <pageSetup scale="67" fitToHeight="0" orientation="landscape" horizontalDpi="4294967292" verticalDpi="4294967292"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FEC1F4066D0F40A9FF12D25847C738" ma:contentTypeVersion="0" ma:contentTypeDescription="Create a new document." ma:contentTypeScope="" ma:versionID="cb91cc9925882e7920801a8ffd6700e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32B936-0DAB-4BAF-9040-AB5996D36D2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55878B6D-80DC-4A33-B30F-5FE10769A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D51AC4A-C6F7-4C5F-A1A7-D089CF76D6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Proposal Totals</vt:lpstr>
      <vt:lpstr>Implementation</vt:lpstr>
      <vt:lpstr>Service Fees</vt:lpstr>
      <vt:lpstr>Emergency Services</vt:lpstr>
      <vt:lpstr>Recovery Fees</vt:lpstr>
      <vt:lpstr>'Emergency Services'!Print_Area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Patti Gonzalez</dc:creator>
  <cp:lastModifiedBy>Marsha Pemble (DOA)</cp:lastModifiedBy>
  <cp:lastPrinted>2021-02-08T21:48:02Z</cp:lastPrinted>
  <dcterms:created xsi:type="dcterms:W3CDTF">2014-10-26T16:20:31Z</dcterms:created>
  <dcterms:modified xsi:type="dcterms:W3CDTF">2021-02-26T18:41:13Z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0x010100D3FEC1F4066D0F40A9FF12D25847C738</vt:lpwstr>
  </property>
  <property fmtid="{D5CDD505-2E9C-101B-9397-08002B2CF9AE}" pid="3" name="Order">
    <vt:r8>144800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