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eidson\Desktop\"/>
    </mc:Choice>
  </mc:AlternateContent>
  <bookViews>
    <workbookView xWindow="0" yWindow="0" windowWidth="28800" windowHeight="12380"/>
  </bookViews>
  <sheets>
    <sheet name="Configuration Worksheet" sheetId="1" r:id="rId1"/>
  </sheets>
  <calcPr calcId="162913"/>
  <customWorkbookViews>
    <customWorkbookView name="Eric Meyers - Personal View" guid="{A4AABFBC-8208-4FD2-AF8B-B167D2E1460C}" mergeInterval="0" personalView="1" maximized="1" xWindow="-4" yWindow="-4" windowWidth="1928" windowHeight="1044" activeSheetId="1"/>
    <customWorkbookView name="Sonya Thomas - Personal View" guid="{419717ED-B0F0-44AF-BA0C-CF54A3F7B9F9}" mergeInterval="0" personalView="1" maximized="1" xWindow="-9" yWindow="-9" windowWidth="1938" windowHeight="1050"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2" i="1" l="1"/>
  <c r="E25" i="1" l="1"/>
  <c r="E26" i="1"/>
  <c r="E21" i="1" l="1"/>
  <c r="E20" i="1"/>
  <c r="E23" i="1" l="1"/>
  <c r="E37" i="1" l="1"/>
  <c r="E41" i="1"/>
  <c r="E49" i="1"/>
  <c r="E28" i="1"/>
  <c r="E29" i="1"/>
  <c r="E30" i="1"/>
  <c r="E31" i="1"/>
  <c r="E32" i="1"/>
  <c r="E33" i="1"/>
  <c r="E34" i="1"/>
  <c r="E35" i="1"/>
  <c r="E36" i="1"/>
  <c r="E38" i="1"/>
  <c r="E39" i="1"/>
  <c r="E40" i="1"/>
  <c r="E42" i="1"/>
  <c r="E43" i="1"/>
  <c r="E44" i="1"/>
  <c r="E45" i="1"/>
  <c r="E46" i="1"/>
  <c r="E47" i="1"/>
  <c r="E48" i="1"/>
  <c r="E27" i="1"/>
  <c r="E24" i="1"/>
  <c r="E50" i="1" l="1"/>
  <c r="E12" i="1" l="1"/>
  <c r="D57" i="1" l="1"/>
  <c r="E11" i="1" l="1"/>
  <c r="E8" i="1" l="1"/>
  <c r="E51" i="1" s="1"/>
  <c r="E53" i="1" l="1"/>
  <c r="E56" i="1" l="1"/>
  <c r="E57" i="1" s="1"/>
</calcChain>
</file>

<file path=xl/sharedStrings.xml><?xml version="1.0" encoding="utf-8"?>
<sst xmlns="http://schemas.openxmlformats.org/spreadsheetml/2006/main" count="132" uniqueCount="118">
  <si>
    <t>Unit Price</t>
  </si>
  <si>
    <t>Base Vehicle</t>
  </si>
  <si>
    <t>Vehicle Description</t>
  </si>
  <si>
    <t>Order Code</t>
  </si>
  <si>
    <t>Quantity</t>
  </si>
  <si>
    <t>Extended Price</t>
  </si>
  <si>
    <t>Optional Equipment</t>
  </si>
  <si>
    <t>Option Code</t>
  </si>
  <si>
    <t>Option Unit Price</t>
  </si>
  <si>
    <t>Add Option</t>
  </si>
  <si>
    <t>Description</t>
  </si>
  <si>
    <t>1 EA</t>
  </si>
  <si>
    <t>State Contract Number</t>
  </si>
  <si>
    <t>Vendor</t>
  </si>
  <si>
    <t>Option Description</t>
  </si>
  <si>
    <t>Optional Configurations</t>
  </si>
  <si>
    <t>Chevrolet Silverado SSV</t>
  </si>
  <si>
    <t>RWD with 5.3L EcoTec3 V8 Engine</t>
  </si>
  <si>
    <t>4WD with 5.3L EcoTec3 V8 Engine</t>
  </si>
  <si>
    <t>Cost for Each Vehicle Plus Options</t>
  </si>
  <si>
    <t>Additional Costs</t>
  </si>
  <si>
    <t>0.35% Contract Administrative Fee</t>
  </si>
  <si>
    <t>Total Cost for Each Vehicle</t>
  </si>
  <si>
    <t>Total Cost for All Vehicles</t>
  </si>
  <si>
    <t>This spreadsheet is not a purchase order</t>
  </si>
  <si>
    <t>Instructions</t>
  </si>
  <si>
    <t>Gerry Lane Chevrolet</t>
  </si>
  <si>
    <t>Available Exterior Colors</t>
  </si>
  <si>
    <t>(G7C) Red Hot</t>
  </si>
  <si>
    <t>(GAZ) Summit White</t>
  </si>
  <si>
    <t>(GBA) Black</t>
  </si>
  <si>
    <t>NC</t>
  </si>
  <si>
    <t>Vinyl Rear Seat w/ Cloth Front (requires AE7 or AZ3)</t>
  </si>
  <si>
    <t>5T5</t>
  </si>
  <si>
    <t>Rear Window Defroster</t>
  </si>
  <si>
    <t>C49</t>
  </si>
  <si>
    <t>B30</t>
  </si>
  <si>
    <t>Spray-On Bedliner</t>
  </si>
  <si>
    <t>CGN</t>
  </si>
  <si>
    <t>Delete Daytime Running Lamps and Automatic Headlamps</t>
  </si>
  <si>
    <t>9G8</t>
  </si>
  <si>
    <t>Deep-Tinted Glass</t>
  </si>
  <si>
    <t>AKO</t>
  </si>
  <si>
    <t>Common Key</t>
  </si>
  <si>
    <t>6E2, 6E8</t>
  </si>
  <si>
    <t>Keys - 2 additional</t>
  </si>
  <si>
    <t>5H1</t>
  </si>
  <si>
    <t>Cargo Box LED Lighting</t>
  </si>
  <si>
    <t>UF2</t>
  </si>
  <si>
    <t>Recovery Hooks (2WD; STD on 4WD)</t>
  </si>
  <si>
    <t>V76</t>
  </si>
  <si>
    <t>Upfitter Switches</t>
  </si>
  <si>
    <t>9L7</t>
  </si>
  <si>
    <t>Heavy Duty Locking Rear Differential</t>
  </si>
  <si>
    <t>G80</t>
  </si>
  <si>
    <t>70 MPH Governor</t>
  </si>
  <si>
    <t>9B9</t>
  </si>
  <si>
    <t>Trailer Brake Controller</t>
  </si>
  <si>
    <t>JL1</t>
  </si>
  <si>
    <t>Trailering Package</t>
  </si>
  <si>
    <t>Z82</t>
  </si>
  <si>
    <t>NZZ</t>
  </si>
  <si>
    <t>LA Safety Inspection Sticker - 1 Year</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</si>
  <si>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</si>
  <si>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All-Terrain Tire</t>
  </si>
  <si>
    <t>A2X</t>
  </si>
  <si>
    <t>PQA</t>
  </si>
  <si>
    <t>Shadow Gray Metallic(GJ1)</t>
  </si>
  <si>
    <t>(GAN) Silver Ice Metallic</t>
  </si>
  <si>
    <t xml:space="preserve"> Havana Brown Metallic(G2X)</t>
  </si>
  <si>
    <t>Carpet Floor Covering(INC MATS)</t>
  </si>
  <si>
    <r>
      <t>WT Convenience Package includes (</t>
    </r>
    <r>
      <rPr>
        <b/>
        <sz val="9"/>
        <color theme="1"/>
        <rFont val="Calibri"/>
        <family val="2"/>
        <scheme val="minor"/>
      </rPr>
      <t>AQQ) Remote Keyless Entry, (QT5) power lock and release tailgate with lift assist, (AKO) tinted windows, (C49) rear-window defogger, (K34) cruise control, (DLF) power mirrors (When ordered with (PQA) WT Safety Package, (DLF) power mirrors include (UKC) Lane Change Alert with Side Blind Zone Alert and (DP6) high-gloss mirror caps.)</t>
    </r>
  </si>
  <si>
    <t>PCV</t>
  </si>
  <si>
    <t>BAQ</t>
  </si>
  <si>
    <r>
      <t xml:space="preserve">Z71 Off-Road Package includes </t>
    </r>
    <r>
      <rPr>
        <b/>
        <sz val="9"/>
        <color theme="1"/>
        <rFont val="Calibri"/>
        <family val="2"/>
        <scheme val="minor"/>
      </rPr>
      <t>(Z71) Off-Road suspension, (JHD) Hill Descent Control, (NZZ) skid plates, (K47) heavy-duty air cleaner and Z71 hard badge (Requires 4WD model, (Z82) Trailering Package and AT or MT tires. Includes (G80) locking differential and (NQH) 2-speed transfer case. Not available with (R13) WT Appearance Package.)</t>
    </r>
  </si>
  <si>
    <t>Z71</t>
  </si>
  <si>
    <t>QDV</t>
  </si>
  <si>
    <r>
      <t xml:space="preserve">Decal delete, Pickup box. </t>
    </r>
    <r>
      <rPr>
        <b/>
        <sz val="9"/>
        <color theme="1"/>
        <rFont val="Calibri"/>
        <family val="2"/>
        <scheme val="minor"/>
      </rPr>
      <t>Deletes the "4x4" decal from the side of the pickup box (Requires 4WD models only. Not available with SEO (8F2) ornamentation delete.)</t>
    </r>
  </si>
  <si>
    <t>9R1</t>
  </si>
  <si>
    <r>
      <t xml:space="preserve">Seats, Front cloth and second row vinyl </t>
    </r>
    <r>
      <rPr>
        <b/>
        <sz val="9"/>
        <color theme="1"/>
        <rFont val="Calibri"/>
        <family val="2"/>
        <scheme val="minor"/>
      </rPr>
      <t>(Requires C*10*43 model and included and (5W4) Special Service Vehicle.)</t>
    </r>
  </si>
  <si>
    <t>UD7</t>
  </si>
  <si>
    <t>License plate kit, front</t>
  </si>
  <si>
    <t>VK3</t>
  </si>
  <si>
    <t>ZLQ</t>
  </si>
  <si>
    <r>
      <t xml:space="preserve">WT Fleet Convenience Package </t>
    </r>
    <r>
      <rPr>
        <b/>
        <sz val="9"/>
        <color theme="1"/>
        <rFont val="Calibri"/>
        <family val="2"/>
        <scheme val="minor"/>
      </rPr>
      <t>includes (AQQ) Remote Keyless Entry, (QT5) power lock and release tailgate with lift assist, (K34) cruise control, (DLF) power mirrors (When ordered with (PQA) WT Safety Package, (DLF) power mirrors include (UKC) Lane Change Alert with Side Blind Zone Alert and (DP6) high-gloss mirror caps.)</t>
    </r>
  </si>
  <si>
    <t>LA DEQ Waste Tire Fee (5 tires X $2.25 each)</t>
  </si>
  <si>
    <t>Agency  Information</t>
  </si>
  <si>
    <t>Contact Name:</t>
  </si>
  <si>
    <t>LPAA Approval No</t>
  </si>
  <si>
    <t>Phone:</t>
  </si>
  <si>
    <t>Email:</t>
  </si>
  <si>
    <t>Shopping Cart</t>
  </si>
  <si>
    <t>Vendor Information</t>
  </si>
  <si>
    <t>Eric Meyers</t>
  </si>
  <si>
    <t xml:space="preserve">Vendor No. </t>
  </si>
  <si>
    <t>225-268-7160</t>
  </si>
  <si>
    <t>eric.meyers@gerrylane.com</t>
  </si>
  <si>
    <t>Contract Line</t>
  </si>
  <si>
    <t>Delivery ARO</t>
  </si>
  <si>
    <t>Agency Name</t>
  </si>
  <si>
    <t>90 Days</t>
  </si>
  <si>
    <t>5W4-1WT</t>
  </si>
  <si>
    <t>CK10543</t>
  </si>
  <si>
    <t>Satin Steel Metallic(G9K)</t>
  </si>
  <si>
    <r>
      <t>2WD WT SAFETY PACKAGE:WT Safety Package includes</t>
    </r>
    <r>
      <rPr>
        <b/>
        <sz val="9"/>
        <color theme="1"/>
        <rFont val="Calibri"/>
        <family val="2"/>
        <scheme val="minor"/>
      </rPr>
      <t xml:space="preserve"> (UD5) Front and Rear Park Assist, (UKC) Lane Change Alert with Side Blind Zone Alert, (UFG) Rear Cross Traffic Alert, (V46) Chrome front bumper, (VJH) Chrome rear bumper and (DP6) high gloss Black mirror caps (Requires (PCV) WT Convenience Package or (ZLQ) WT Fleet Convenience Package and (KI4) 120-volt power outlet. Includes (V76) recovery hooks.)</t>
    </r>
  </si>
  <si>
    <t xml:space="preserve">4WD WT SAFETY PACKAGE:WT Safety Package includes (UD5) Front and Rear Park Assist, (UKC) Lane Change Alert with Side Blind Zone Alert, (UFG) Rear Cross Traffic Alert, (V46) Chrome front bumper, (VJH) Chrome rear bumper and (DP6) high gloss Black mirror caps (Requires (PCV) WT Convenience Package or (ZLQ) WT Fleet Convenience Package and (KI4) 120-volt power outlet. </t>
  </si>
  <si>
    <t>Flex Fuel Capable E85</t>
  </si>
  <si>
    <t>FHS</t>
  </si>
  <si>
    <t>Seat adjuster, driver 10-way power including lumbar (Requires (ZLQ) WT Fleet Convenience Package, (KI4) 120-volt power outlet and (KC9) 120-volt bed-mounted power outlet.)</t>
  </si>
  <si>
    <t>Work Truck Package Includes (NZZ) skid plates, (K47) heavy-duty air cleaner (Requires (QDV) and 4WD. Not available with (Z71) Z71 Off-Road Package.</t>
  </si>
  <si>
    <t>Rear Park Assist, Ultrasonic (Requires (R13) WT Appearance Package, (Z82) Trailering Package, (JL1) trailer brake controller, (KI4) power outlet, and either (PCV) Convenience Package or (ZLQ) WT Fleet Convenience Package.)</t>
  </si>
  <si>
    <t>Skid Plates (Requires 4WD)</t>
  </si>
  <si>
    <t>LWB (6.5' Box) with 5.3L EcoTec3 V8 Engine</t>
  </si>
  <si>
    <t>CC10743</t>
  </si>
  <si>
    <t xml:space="preserve">Cloth Front 40/20/40 </t>
  </si>
  <si>
    <t>AE7</t>
  </si>
  <si>
    <r>
      <t xml:space="preserve">WT Appearance Package includes </t>
    </r>
    <r>
      <rPr>
        <b/>
        <sz val="9"/>
        <color theme="1"/>
        <rFont val="Calibri"/>
        <family val="2"/>
        <scheme val="minor"/>
      </rPr>
      <t>(V46) Chrome front bumper, (VJH) Chrome rear bumper and (Q5U) 17" Bright Silver painted aluminum wheels (Not available (Z71) Z71 Off-Road Package or (VYU) Snow Plow Prep Package.)</t>
    </r>
  </si>
  <si>
    <t>R13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</si>
</sst>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44" formatCode="_(&quot;$&quot;* #,##0.00_);_(&quot;$&quot;* \(#,##0.00\);_(&quot;$&quot;* &quot;-&quot;??_);_(@_)"/>
    <numFmt numFmtId="164" formatCode="[&lt;=9999999]###\-####;\(###\)\ ###\-####"/>
  </numFmts>
  <fonts count="10" x14ac:knownFonts="1">
    <font>
      <sz val="11"/>
      <color theme="1"/>
      <name val="Calibri"/>
      <family val="2"/>
      <scheme val="minor"/>
    </font>
    <font>
      <sz val="11"/>
      <color theme="1"/>
      <name val="Calibri"/>
      <family val="2"/>
      <scheme val="minor"/>
    </font>
    <font>
      <b/>
      <sz val="16"/>
      <color theme="1"/>
      <name val="Calibri"/>
      <family val="2"/>
      <scheme val="minor"/>
    </font>
    <font>
      <b/>
      <sz val="14"/>
      <color theme="1"/>
      <name val="Calibri"/>
      <family val="2"/>
      <scheme val="minor"/>
    </font>
    <font>
      <b/>
      <sz val="11"/>
      <color theme="1"/>
      <name val="Calibri"/>
      <family val="2"/>
      <scheme val="minor"/>
    </font>
    <font>
      <b/>
      <u/>
      <sz val="14"/>
      <color rgb="FFFF0000"/>
      <name val="Calibri"/>
      <family val="2"/>
      <scheme val="minor"/>
    </font>
    <font>
      <sz val="11"/>
      <name val="Calibri"/>
      <family val="2"/>
      <scheme val="minor"/>
    </font>
    <font>
      <b/>
      <sz val="9"/>
      <color theme="1"/>
      <name val="Calibri"/>
      <family val="2"/>
      <scheme val="minor"/>
    </font>
    <font>
      <sz val="8"/>
      <color rgb="FF000000"/>
      <name val="Arial"/>
      <family val="2"/>
    </font>
    <font>
      <b/>
      <sz val="1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s>
  <borders count="28">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double">
        <color indexed="64"/>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s>
  <cellStyleXfs count="2">
    <xf numFmtId="0" fontId="0" fillId="0" borderId="0"/>
    <xf numFmtId="44" fontId="1" fillId="0" borderId="0" applyFont="0" applyFill="0" applyBorder="0" applyAlignment="0" applyProtection="0"/>
  </cellStyleXfs>
  <cellXfs count="85">
    <xf numFmtId="0" fontId="0" fillId="0" borderId="0" xfId="0"/>
    <xf numFmtId="0" fontId="4" fillId="0" borderId="13" xfId="0" applyFont="1" applyBorder="1" applyProtection="1">
      <protection hidden="1"/>
    </xf>
    <xf numFmtId="0" fontId="4" fillId="0" borderId="14" xfId="0" applyFont="1" applyBorder="1" applyProtection="1">
      <protection hidden="1"/>
    </xf>
    <xf numFmtId="0" fontId="4" fillId="0" borderId="15" xfId="0" applyFont="1" applyBorder="1" applyProtection="1">
      <protection hidden="1"/>
    </xf>
    <xf numFmtId="0" fontId="0" fillId="0" borderId="13" xfId="0" applyBorder="1" applyAlignment="1" applyProtection="1">
      <alignment wrapText="1"/>
      <protection hidden="1"/>
    </xf>
    <xf numFmtId="0" fontId="0" fillId="0" borderId="14" xfId="0" applyBorder="1" applyProtection="1">
      <protection hidden="1"/>
    </xf>
    <xf numFmtId="44" fontId="0" fillId="0" borderId="14" xfId="1" applyFont="1" applyBorder="1" applyProtection="1">
      <protection hidden="1"/>
    </xf>
    <xf numFmtId="0" fontId="0" fillId="5" borderId="14" xfId="0" applyFill="1" applyBorder="1" applyProtection="1">
      <protection locked="0"/>
    </xf>
    <xf numFmtId="44" fontId="0" fillId="0" borderId="15" xfId="0" applyNumberFormat="1" applyBorder="1" applyProtection="1">
      <protection hidden="1"/>
    </xf>
    <xf numFmtId="0" fontId="4" fillId="0" borderId="13" xfId="0" applyFont="1" applyBorder="1" applyAlignment="1" applyProtection="1">
      <alignment wrapText="1"/>
      <protection hidden="1"/>
    </xf>
    <xf numFmtId="0" fontId="0" fillId="0" borderId="14" xfId="0" applyBorder="1" applyAlignment="1" applyProtection="1">
      <alignment horizontal="center"/>
      <protection hidden="1"/>
    </xf>
    <xf numFmtId="44" fontId="0" fillId="0" borderId="14" xfId="1" applyFont="1" applyBorder="1" applyAlignment="1" applyProtection="1">
      <protection hidden="1"/>
    </xf>
    <xf numFmtId="0" fontId="0" fillId="0" borderId="16" xfId="0" applyBorder="1" applyAlignment="1" applyProtection="1">
      <alignment horizontal="center" wrapText="1"/>
      <protection hidden="1"/>
    </xf>
    <xf numFmtId="0" fontId="0" fillId="5" borderId="17" xfId="0" applyFill="1" applyBorder="1" applyAlignment="1" applyProtection="1">
      <alignment horizontal="center" wrapText="1"/>
      <protection locked="0"/>
    </xf>
    <xf numFmtId="0" fontId="0" fillId="0" borderId="17" xfId="0" applyBorder="1" applyAlignment="1" applyProtection="1">
      <alignment horizontal="center" wrapText="1"/>
      <protection hidden="1"/>
    </xf>
    <xf numFmtId="0" fontId="0" fillId="0" borderId="18" xfId="0" applyBorder="1" applyAlignment="1" applyProtection="1">
      <alignment horizontal="center" wrapText="1"/>
      <protection hidden="1"/>
    </xf>
    <xf numFmtId="0" fontId="0" fillId="0" borderId="13" xfId="0" applyBorder="1" applyAlignment="1" applyProtection="1">
      <alignment horizontal="center" wrapText="1"/>
      <protection hidden="1"/>
    </xf>
    <xf numFmtId="0" fontId="0" fillId="5" borderId="14" xfId="0" applyFill="1" applyBorder="1" applyAlignment="1" applyProtection="1">
      <alignment horizontal="center" wrapText="1"/>
      <protection locked="0"/>
    </xf>
    <xf numFmtId="0" fontId="0" fillId="0" borderId="14" xfId="0" applyBorder="1" applyAlignment="1" applyProtection="1">
      <alignment horizontal="center" wrapText="1"/>
      <protection hidden="1"/>
    </xf>
    <xf numFmtId="44" fontId="0" fillId="0" borderId="15" xfId="0" applyNumberFormat="1" applyBorder="1" applyAlignment="1" applyProtection="1">
      <alignment horizontal="center"/>
      <protection hidden="1"/>
    </xf>
    <xf numFmtId="0" fontId="0" fillId="0" borderId="20" xfId="0" applyBorder="1" applyProtection="1">
      <protection hidden="1"/>
    </xf>
    <xf numFmtId="44" fontId="0" fillId="0" borderId="21" xfId="0" applyNumberFormat="1" applyBorder="1" applyProtection="1">
      <protection hidden="1"/>
    </xf>
    <xf numFmtId="44" fontId="0" fillId="0" borderId="14" xfId="1" applyFont="1" applyBorder="1" applyAlignment="1" applyProtection="1">
      <alignment horizontal="right"/>
      <protection hidden="1"/>
    </xf>
    <xf numFmtId="0" fontId="0" fillId="0" borderId="14" xfId="0" applyBorder="1" applyAlignment="1" applyProtection="1">
      <alignment horizontal="center"/>
      <protection hidden="1"/>
    </xf>
    <xf numFmtId="8" fontId="0" fillId="0" borderId="14" xfId="1" applyNumberFormat="1" applyFont="1" applyBorder="1" applyAlignment="1" applyProtection="1">
      <protection hidden="1"/>
    </xf>
    <xf numFmtId="0" fontId="8" fillId="0" borderId="0" xfId="0" applyFont="1"/>
    <xf numFmtId="0" fontId="0" fillId="5" borderId="15" xfId="0" applyFill="1" applyBorder="1" applyAlignment="1" applyProtection="1">
      <alignment horizontal="left"/>
      <protection locked="0"/>
    </xf>
    <xf numFmtId="0" fontId="0" fillId="0" borderId="19" xfId="0" applyFont="1" applyFill="1" applyBorder="1" applyAlignment="1">
      <alignment horizontal="right"/>
    </xf>
    <xf numFmtId="0" fontId="2" fillId="0" borderId="13" xfId="0" applyFont="1" applyBorder="1" applyAlignment="1" applyProtection="1">
      <alignment horizontal="center"/>
      <protection hidden="1"/>
    </xf>
    <xf numFmtId="0" fontId="4" fillId="0" borderId="14" xfId="0" applyFont="1" applyBorder="1" applyAlignment="1" applyProtection="1">
      <alignment horizontal="center"/>
      <protection hidden="1"/>
    </xf>
    <xf numFmtId="0" fontId="2" fillId="0" borderId="14" xfId="0" applyFont="1" applyBorder="1" applyAlignment="1" applyProtection="1">
      <alignment horizontal="center"/>
      <protection hidden="1"/>
    </xf>
    <xf numFmtId="0" fontId="4" fillId="0" borderId="13" xfId="0" applyFont="1" applyBorder="1" applyAlignment="1" applyProtection="1">
      <alignment horizontal="center"/>
      <protection hidden="1"/>
    </xf>
    <xf numFmtId="0" fontId="4" fillId="0" borderId="22" xfId="0" applyFont="1" applyBorder="1" applyAlignment="1" applyProtection="1">
      <alignment horizontal="center"/>
      <protection hidden="1"/>
    </xf>
    <xf numFmtId="0" fontId="9" fillId="0" borderId="23" xfId="0" applyFont="1" applyFill="1" applyBorder="1" applyAlignment="1" applyProtection="1">
      <alignment horizontal="center"/>
      <protection hidden="1"/>
    </xf>
    <xf numFmtId="0" fontId="0" fillId="0" borderId="13" xfId="0" applyFont="1" applyFill="1" applyBorder="1" applyAlignment="1">
      <alignment horizontal="right"/>
    </xf>
    <xf numFmtId="0" fontId="0" fillId="0" borderId="14" xfId="0" applyFont="1" applyFill="1" applyBorder="1"/>
    <xf numFmtId="0" fontId="4" fillId="0" borderId="13" xfId="0" applyFont="1" applyFill="1" applyBorder="1" applyAlignment="1">
      <alignment horizontal="right"/>
    </xf>
    <xf numFmtId="0" fontId="4" fillId="0" borderId="15" xfId="0" applyFont="1" applyFill="1" applyBorder="1" applyAlignment="1">
      <alignment horizontal="center"/>
    </xf>
    <xf numFmtId="0" fontId="0" fillId="5" borderId="15" xfId="0" applyFill="1" applyBorder="1" applyAlignment="1" applyProtection="1">
      <alignment horizontal="left" wrapText="1"/>
      <protection locked="0"/>
    </xf>
    <xf numFmtId="0" fontId="0" fillId="5" borderId="14" xfId="0" applyFill="1" applyBorder="1" applyAlignment="1" applyProtection="1">
      <alignment horizontal="center" wrapText="1"/>
      <protection locked="0"/>
    </xf>
    <xf numFmtId="0" fontId="9" fillId="0" borderId="24" xfId="0" applyFont="1" applyFill="1" applyBorder="1" applyAlignment="1" applyProtection="1">
      <alignment horizontal="center"/>
      <protection hidden="1"/>
    </xf>
    <xf numFmtId="0" fontId="0" fillId="4" borderId="13" xfId="0" applyFill="1" applyBorder="1" applyAlignment="1" applyProtection="1">
      <alignment horizontal="center" wrapText="1"/>
      <protection hidden="1"/>
    </xf>
    <xf numFmtId="0" fontId="0" fillId="0" borderId="14" xfId="0" applyBorder="1" applyAlignment="1" applyProtection="1">
      <alignment horizontal="center"/>
      <protection hidden="1"/>
    </xf>
    <xf numFmtId="0" fontId="0" fillId="0" borderId="14" xfId="0" applyBorder="1" applyAlignment="1" applyProtection="1">
      <alignment horizontal="center"/>
      <protection hidden="1"/>
    </xf>
    <xf numFmtId="0" fontId="3" fillId="3" borderId="13" xfId="0" applyFont="1" applyFill="1" applyBorder="1" applyAlignment="1" applyProtection="1">
      <alignment horizontal="center"/>
      <protection hidden="1"/>
    </xf>
    <xf numFmtId="0" fontId="3" fillId="3" borderId="14" xfId="0" applyFont="1" applyFill="1" applyBorder="1" applyAlignment="1" applyProtection="1">
      <alignment horizontal="center"/>
      <protection hidden="1"/>
    </xf>
    <xf numFmtId="0" fontId="3" fillId="3" borderId="15" xfId="0" applyFont="1" applyFill="1" applyBorder="1" applyAlignment="1" applyProtection="1">
      <alignment horizontal="center"/>
      <protection hidden="1"/>
    </xf>
    <xf numFmtId="0" fontId="0" fillId="0" borderId="14" xfId="0" applyFill="1" applyBorder="1" applyAlignment="1">
      <alignment horizontal="left"/>
    </xf>
    <xf numFmtId="164" fontId="0" fillId="0" borderId="14" xfId="0" applyNumberFormat="1" applyFill="1" applyBorder="1" applyAlignment="1">
      <alignment horizontal="left"/>
    </xf>
    <xf numFmtId="164" fontId="0" fillId="0" borderId="15" xfId="0" applyNumberFormat="1" applyFill="1" applyBorder="1" applyAlignment="1">
      <alignment horizontal="left"/>
    </xf>
    <xf numFmtId="0" fontId="0" fillId="0" borderId="20" xfId="0" applyFill="1" applyBorder="1" applyAlignment="1">
      <alignment horizontal="left"/>
    </xf>
    <xf numFmtId="0" fontId="0" fillId="0" borderId="21" xfId="0" applyFill="1" applyBorder="1" applyAlignment="1">
      <alignment horizontal="left"/>
    </xf>
    <xf numFmtId="0" fontId="4" fillId="0" borderId="22" xfId="0" applyFont="1" applyBorder="1" applyAlignment="1" applyProtection="1">
      <alignment horizontal="center"/>
      <protection hidden="1"/>
    </xf>
    <xf numFmtId="0" fontId="4" fillId="0" borderId="6" xfId="0" applyFont="1" applyBorder="1" applyAlignment="1" applyProtection="1">
      <alignment horizontal="center"/>
      <protection hidden="1"/>
    </xf>
    <xf numFmtId="0" fontId="3" fillId="3" borderId="25" xfId="0" applyFont="1" applyFill="1" applyBorder="1" applyAlignment="1" applyProtection="1">
      <alignment horizontal="center"/>
      <protection hidden="1"/>
    </xf>
    <xf numFmtId="0" fontId="3" fillId="3" borderId="26" xfId="0" applyFont="1" applyFill="1" applyBorder="1" applyAlignment="1" applyProtection="1">
      <alignment horizontal="center"/>
      <protection hidden="1"/>
    </xf>
    <xf numFmtId="0" fontId="3" fillId="3" borderId="27" xfId="0" applyFont="1" applyFill="1" applyBorder="1" applyAlignment="1" applyProtection="1">
      <alignment horizontal="center"/>
      <protection hidden="1"/>
    </xf>
    <xf numFmtId="0" fontId="0" fillId="5" borderId="14" xfId="0" applyFill="1" applyBorder="1" applyAlignment="1" applyProtection="1">
      <alignment horizontal="center" wrapText="1"/>
      <protection locked="0"/>
    </xf>
    <xf numFmtId="0" fontId="5" fillId="2" borderId="1" xfId="0" applyFont="1" applyFill="1" applyBorder="1" applyAlignment="1" applyProtection="1">
      <alignment horizontal="center"/>
      <protection hidden="1"/>
    </xf>
    <xf numFmtId="0" fontId="0" fillId="2" borderId="2" xfId="0" applyFill="1" applyBorder="1" applyAlignment="1" applyProtection="1">
      <alignment horizontal="center"/>
      <protection hidden="1"/>
    </xf>
    <xf numFmtId="0" fontId="0" fillId="2" borderId="3" xfId="0" applyFill="1" applyBorder="1" applyAlignment="1" applyProtection="1">
      <alignment horizontal="center"/>
      <protection hidden="1"/>
    </xf>
    <xf numFmtId="0" fontId="2" fillId="3" borderId="4" xfId="0" applyFont="1" applyFill="1" applyBorder="1" applyAlignment="1" applyProtection="1">
      <alignment horizontal="center"/>
      <protection hidden="1"/>
    </xf>
    <xf numFmtId="0" fontId="2" fillId="3" borderId="5" xfId="0" applyFont="1" applyFill="1" applyBorder="1" applyAlignment="1" applyProtection="1">
      <alignment horizontal="center"/>
      <protection hidden="1"/>
    </xf>
    <xf numFmtId="0" fontId="2" fillId="3" borderId="6" xfId="0" applyFont="1" applyFill="1" applyBorder="1" applyAlignment="1" applyProtection="1">
      <alignment horizontal="center"/>
      <protection hidden="1"/>
    </xf>
    <xf numFmtId="0" fontId="6" fillId="4" borderId="7" xfId="0" applyFont="1" applyFill="1" applyBorder="1" applyAlignment="1" applyProtection="1">
      <alignment horizontal="left" wrapText="1"/>
      <protection hidden="1"/>
    </xf>
    <xf numFmtId="0" fontId="6" fillId="4" borderId="8" xfId="0" applyFont="1" applyFill="1" applyBorder="1" applyAlignment="1" applyProtection="1">
      <alignment horizontal="left" wrapText="1"/>
      <protection hidden="1"/>
    </xf>
    <xf numFmtId="0" fontId="6" fillId="4" borderId="9" xfId="0" applyFont="1" applyFill="1" applyBorder="1" applyAlignment="1" applyProtection="1">
      <alignment horizontal="left" wrapText="1"/>
      <protection hidden="1"/>
    </xf>
    <xf numFmtId="0" fontId="0" fillId="0" borderId="13"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19" xfId="0" applyBorder="1" applyAlignment="1" applyProtection="1">
      <alignment horizontal="center"/>
      <protection hidden="1"/>
    </xf>
    <xf numFmtId="0" fontId="0" fillId="0" borderId="20" xfId="0" applyBorder="1" applyAlignment="1" applyProtection="1">
      <alignment horizontal="center"/>
      <protection hidden="1"/>
    </xf>
    <xf numFmtId="0" fontId="2" fillId="3" borderId="10" xfId="0" applyFont="1" applyFill="1" applyBorder="1" applyAlignment="1" applyProtection="1">
      <alignment horizontal="center"/>
      <protection hidden="1"/>
    </xf>
    <xf numFmtId="0" fontId="2" fillId="3" borderId="11" xfId="0" applyFont="1" applyFill="1" applyBorder="1" applyAlignment="1" applyProtection="1">
      <alignment horizontal="center"/>
      <protection hidden="1"/>
    </xf>
    <xf numFmtId="0" fontId="2" fillId="3" borderId="12" xfId="0" applyFont="1" applyFill="1" applyBorder="1" applyAlignment="1" applyProtection="1">
      <alignment horizontal="center"/>
      <protection hidden="1"/>
    </xf>
    <xf numFmtId="0" fontId="3" fillId="3" borderId="4" xfId="0" applyFont="1" applyFill="1" applyBorder="1" applyAlignment="1" applyProtection="1">
      <alignment horizontal="center"/>
      <protection hidden="1"/>
    </xf>
    <xf numFmtId="0" fontId="3" fillId="3" borderId="5" xfId="0" applyFont="1" applyFill="1" applyBorder="1" applyAlignment="1" applyProtection="1">
      <alignment horizontal="center"/>
      <protection hidden="1"/>
    </xf>
    <xf numFmtId="0" fontId="3" fillId="3" borderId="6" xfId="0" applyFont="1" applyFill="1" applyBorder="1" applyAlignment="1" applyProtection="1">
      <alignment horizontal="center"/>
      <protection hidden="1"/>
    </xf>
    <xf numFmtId="0" fontId="3" fillId="3" borderId="13" xfId="0" applyFont="1" applyFill="1" applyBorder="1" applyAlignment="1" applyProtection="1">
      <alignment horizontal="center" wrapText="1"/>
      <protection hidden="1"/>
    </xf>
    <xf numFmtId="0" fontId="3" fillId="3" borderId="14" xfId="0" applyFont="1" applyFill="1" applyBorder="1" applyAlignment="1" applyProtection="1">
      <alignment horizontal="center" wrapText="1"/>
      <protection hidden="1"/>
    </xf>
    <xf numFmtId="0" fontId="3" fillId="3" borderId="15" xfId="0" applyFont="1" applyFill="1" applyBorder="1" applyAlignment="1" applyProtection="1">
      <alignment horizontal="center" wrapText="1"/>
      <protection hidden="1"/>
    </xf>
    <xf numFmtId="0" fontId="3" fillId="3" borderId="4" xfId="0" applyFont="1" applyFill="1" applyBorder="1" applyAlignment="1" applyProtection="1">
      <alignment horizontal="center" wrapText="1"/>
      <protection hidden="1"/>
    </xf>
    <xf numFmtId="0" fontId="3" fillId="3" borderId="5" xfId="0" applyFont="1" applyFill="1" applyBorder="1" applyAlignment="1" applyProtection="1">
      <alignment horizontal="center" wrapText="1"/>
      <protection hidden="1"/>
    </xf>
    <xf numFmtId="0" fontId="3" fillId="3" borderId="6" xfId="0" applyFont="1" applyFill="1" applyBorder="1" applyAlignment="1" applyProtection="1">
      <alignment horizontal="center" wrapText="1"/>
      <protection hidden="1"/>
    </xf>
    <xf numFmtId="0" fontId="0" fillId="0" borderId="13" xfId="0" applyBorder="1" applyAlignment="1" applyProtection="1">
      <alignment horizontal="right"/>
      <protection hidden="1"/>
    </xf>
    <xf numFmtId="0" fontId="0" fillId="0" borderId="14" xfId="0" applyBorder="1" applyAlignment="1" applyProtection="1">
      <alignment horizontal="right"/>
      <protection hidden="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7"/>
  <sheetViews>
    <sheetView tabSelected="1" topLeftCell="A43" workbookViewId="0">
      <selection activeCell="D23" sqref="D23"/>
    </sheetView>
  </sheetViews>
  <sheetFormatPr defaultRowHeight="14.5" x14ac:dyDescent="0.35"/>
  <cols>
    <col min="1" max="1" width="33.7265625" customWidth="1"/>
    <col min="2" max="2" width="14.26953125" customWidth="1"/>
    <col min="3" max="3" width="16.7265625" customWidth="1"/>
    <col min="4" max="4" width="17.26953125" bestFit="1" customWidth="1"/>
    <col min="5" max="5" width="16.7265625" customWidth="1"/>
  </cols>
  <sheetData>
    <row r="1" spans="1:5" ht="27" customHeight="1" thickTop="1" x14ac:dyDescent="0.45">
      <c r="A1" s="58" t="s">
        <v>24</v>
      </c>
      <c r="B1" s="59"/>
      <c r="C1" s="59"/>
      <c r="D1" s="59"/>
      <c r="E1" s="60"/>
    </row>
    <row r="2" spans="1:5" ht="21" x14ac:dyDescent="0.5">
      <c r="A2" s="61" t="s">
        <v>25</v>
      </c>
      <c r="B2" s="62"/>
      <c r="C2" s="62"/>
      <c r="D2" s="62"/>
      <c r="E2" s="63"/>
    </row>
    <row r="3" spans="1:5" ht="160.15" customHeight="1" thickBot="1" x14ac:dyDescent="0.4">
      <c r="A3" s="64" t="s">
        <v>63</v>
      </c>
      <c r="B3" s="65"/>
      <c r="C3" s="65"/>
      <c r="D3" s="65"/>
      <c r="E3" s="66"/>
    </row>
    <row r="4" spans="1:5" ht="21" x14ac:dyDescent="0.5">
      <c r="A4" s="28" t="s">
        <v>16</v>
      </c>
      <c r="B4" s="29" t="s">
        <v>97</v>
      </c>
      <c r="C4" s="30">
        <v>15</v>
      </c>
      <c r="D4" s="33" t="s">
        <v>98</v>
      </c>
      <c r="E4" s="40" t="s">
        <v>100</v>
      </c>
    </row>
    <row r="5" spans="1:5" x14ac:dyDescent="0.35">
      <c r="A5" s="31" t="s">
        <v>12</v>
      </c>
      <c r="B5" s="29">
        <v>4400018787</v>
      </c>
      <c r="C5" s="32" t="s">
        <v>13</v>
      </c>
      <c r="D5" s="52" t="s">
        <v>26</v>
      </c>
      <c r="E5" s="53"/>
    </row>
    <row r="6" spans="1:5" ht="21" customHeight="1" x14ac:dyDescent="0.5">
      <c r="A6" s="71" t="s">
        <v>1</v>
      </c>
      <c r="B6" s="72"/>
      <c r="C6" s="72"/>
      <c r="D6" s="72"/>
      <c r="E6" s="73"/>
    </row>
    <row r="7" spans="1:5" x14ac:dyDescent="0.35">
      <c r="A7" s="1" t="s">
        <v>2</v>
      </c>
      <c r="B7" s="2" t="s">
        <v>3</v>
      </c>
      <c r="C7" s="2" t="s">
        <v>0</v>
      </c>
      <c r="D7" s="2" t="s">
        <v>4</v>
      </c>
      <c r="E7" s="3" t="s">
        <v>5</v>
      </c>
    </row>
    <row r="8" spans="1:5" x14ac:dyDescent="0.35">
      <c r="A8" s="4" t="s">
        <v>17</v>
      </c>
      <c r="B8" s="5" t="s">
        <v>101</v>
      </c>
      <c r="C8" s="6">
        <v>25897</v>
      </c>
      <c r="D8" s="7"/>
      <c r="E8" s="8">
        <f>$C8*D8</f>
        <v>0</v>
      </c>
    </row>
    <row r="9" spans="1:5" ht="18.75" customHeight="1" x14ac:dyDescent="0.45">
      <c r="A9" s="77" t="s">
        <v>15</v>
      </c>
      <c r="B9" s="78"/>
      <c r="C9" s="78"/>
      <c r="D9" s="78"/>
      <c r="E9" s="79"/>
    </row>
    <row r="10" spans="1:5" x14ac:dyDescent="0.35">
      <c r="A10" s="9" t="s">
        <v>10</v>
      </c>
      <c r="B10" s="2" t="s">
        <v>3</v>
      </c>
      <c r="C10" s="2" t="s">
        <v>0</v>
      </c>
      <c r="D10" s="2"/>
      <c r="E10" s="3"/>
    </row>
    <row r="11" spans="1:5" x14ac:dyDescent="0.35">
      <c r="A11" s="4" t="s">
        <v>18</v>
      </c>
      <c r="B11" s="5" t="s">
        <v>102</v>
      </c>
      <c r="C11" s="6">
        <v>28861.7</v>
      </c>
      <c r="D11" s="7"/>
      <c r="E11" s="8">
        <f>$C11*D11</f>
        <v>0</v>
      </c>
    </row>
    <row r="12" spans="1:5" ht="29" x14ac:dyDescent="0.35">
      <c r="A12" s="4" t="s">
        <v>112</v>
      </c>
      <c r="B12" s="5" t="s">
        <v>113</v>
      </c>
      <c r="C12" s="6">
        <v>26235.77</v>
      </c>
      <c r="D12" s="7"/>
      <c r="E12" s="8">
        <f>$C12*D12</f>
        <v>0</v>
      </c>
    </row>
    <row r="13" spans="1:5" ht="18.75" customHeight="1" x14ac:dyDescent="0.45">
      <c r="A13" s="80" t="s">
        <v>27</v>
      </c>
      <c r="B13" s="81"/>
      <c r="C13" s="81"/>
      <c r="D13" s="81"/>
      <c r="E13" s="82"/>
    </row>
    <row r="14" spans="1:5" x14ac:dyDescent="0.35">
      <c r="A14" s="12" t="s">
        <v>28</v>
      </c>
      <c r="B14" s="13"/>
      <c r="C14" s="14" t="s">
        <v>30</v>
      </c>
      <c r="D14" s="13"/>
      <c r="E14" s="15"/>
    </row>
    <row r="15" spans="1:5" ht="29" x14ac:dyDescent="0.35">
      <c r="A15" s="16" t="s">
        <v>29</v>
      </c>
      <c r="B15" s="17"/>
      <c r="C15" s="18" t="s">
        <v>68</v>
      </c>
      <c r="D15" s="17"/>
      <c r="E15" s="15"/>
    </row>
    <row r="16" spans="1:5" ht="29" x14ac:dyDescent="0.35">
      <c r="A16" s="16" t="s">
        <v>67</v>
      </c>
      <c r="B16" s="39"/>
      <c r="C16" s="18" t="s">
        <v>69</v>
      </c>
      <c r="D16" s="39"/>
      <c r="E16" s="15"/>
    </row>
    <row r="17" spans="1:5" ht="29" x14ac:dyDescent="0.35">
      <c r="A17" s="41" t="s">
        <v>103</v>
      </c>
      <c r="B17" s="17"/>
      <c r="C17" s="41" t="s">
        <v>103</v>
      </c>
      <c r="D17" s="17"/>
      <c r="E17" s="15"/>
    </row>
    <row r="18" spans="1:5" ht="18.75" customHeight="1" x14ac:dyDescent="0.45">
      <c r="A18" s="74" t="s">
        <v>6</v>
      </c>
      <c r="B18" s="75"/>
      <c r="C18" s="75"/>
      <c r="D18" s="75"/>
      <c r="E18" s="76"/>
    </row>
    <row r="19" spans="1:5" x14ac:dyDescent="0.35">
      <c r="A19" s="1" t="s">
        <v>14</v>
      </c>
      <c r="B19" s="2" t="s">
        <v>7</v>
      </c>
      <c r="C19" s="2" t="s">
        <v>8</v>
      </c>
      <c r="D19" s="2" t="s">
        <v>9</v>
      </c>
      <c r="E19" s="3" t="s">
        <v>5</v>
      </c>
    </row>
    <row r="20" spans="1:5" ht="125.5" x14ac:dyDescent="0.35">
      <c r="A20" s="4" t="s">
        <v>104</v>
      </c>
      <c r="B20" s="10" t="s">
        <v>66</v>
      </c>
      <c r="C20" s="22">
        <v>1037.4000000000001</v>
      </c>
      <c r="D20" s="7"/>
      <c r="E20" s="8">
        <f>IF(D20="Yes",$C20*SUM($D$8:$D$12),0)</f>
        <v>0</v>
      </c>
    </row>
    <row r="21" spans="1:5" ht="159.5" x14ac:dyDescent="0.35">
      <c r="A21" s="4" t="s">
        <v>105</v>
      </c>
      <c r="B21" s="10" t="s">
        <v>66</v>
      </c>
      <c r="C21" s="22">
        <v>991.9</v>
      </c>
      <c r="D21" s="7"/>
      <c r="E21" s="8">
        <f>IF(D21="Yes",$C21*SUM($D$8:$D$12),0)</f>
        <v>0</v>
      </c>
    </row>
    <row r="22" spans="1:5" x14ac:dyDescent="0.35">
      <c r="A22" s="4" t="s">
        <v>106</v>
      </c>
      <c r="B22" s="43" t="s">
        <v>107</v>
      </c>
      <c r="C22" s="22">
        <v>91</v>
      </c>
      <c r="D22" s="7"/>
      <c r="E22" s="8">
        <f t="shared" ref="E22" si="0">IF(D22="Yes",$C22*SUM($D$8:$D$12),0)</f>
        <v>0</v>
      </c>
    </row>
    <row r="23" spans="1:5" ht="75" x14ac:dyDescent="0.35">
      <c r="A23" s="4" t="s">
        <v>116</v>
      </c>
      <c r="B23" s="10" t="s">
        <v>117</v>
      </c>
      <c r="C23" s="22">
        <v>308</v>
      </c>
      <c r="D23" s="7"/>
      <c r="E23" s="8">
        <f t="shared" ref="E23:E48" si="1">IF(D23="Yes",$C23*SUM($D$8:$D$12),0)</f>
        <v>0</v>
      </c>
    </row>
    <row r="24" spans="1:5" ht="72.5" x14ac:dyDescent="0.35">
      <c r="A24" s="4" t="s">
        <v>108</v>
      </c>
      <c r="B24" s="10" t="s">
        <v>65</v>
      </c>
      <c r="C24" s="24">
        <v>263.89999999999998</v>
      </c>
      <c r="D24" s="7"/>
      <c r="E24" s="8">
        <f t="shared" si="1"/>
        <v>0</v>
      </c>
    </row>
    <row r="25" spans="1:5" ht="29" x14ac:dyDescent="0.35">
      <c r="A25" s="4" t="s">
        <v>32</v>
      </c>
      <c r="B25" s="42" t="s">
        <v>33</v>
      </c>
      <c r="C25" s="22" t="s">
        <v>31</v>
      </c>
      <c r="D25" s="7"/>
      <c r="E25" s="8">
        <f t="shared" ref="E25" si="2">IF(D25="Yes","NC",0)</f>
        <v>0</v>
      </c>
    </row>
    <row r="26" spans="1:5" x14ac:dyDescent="0.35">
      <c r="A26" s="4" t="s">
        <v>114</v>
      </c>
      <c r="B26" s="10" t="s">
        <v>115</v>
      </c>
      <c r="C26" s="22" t="s">
        <v>31</v>
      </c>
      <c r="D26" s="7"/>
      <c r="E26" s="8">
        <f t="shared" ref="E26" si="3">IF(D26="Yes","NC",0)</f>
        <v>0</v>
      </c>
    </row>
    <row r="27" spans="1:5" x14ac:dyDescent="0.35">
      <c r="A27" s="4" t="s">
        <v>34</v>
      </c>
      <c r="B27" s="10" t="s">
        <v>35</v>
      </c>
      <c r="C27" s="11">
        <v>204.75</v>
      </c>
      <c r="D27" s="7"/>
      <c r="E27" s="8">
        <f t="shared" si="1"/>
        <v>0</v>
      </c>
    </row>
    <row r="28" spans="1:5" x14ac:dyDescent="0.35">
      <c r="A28" s="4" t="s">
        <v>70</v>
      </c>
      <c r="B28" s="10" t="s">
        <v>36</v>
      </c>
      <c r="C28" s="11">
        <v>91</v>
      </c>
      <c r="D28" s="7"/>
      <c r="E28" s="8">
        <f t="shared" si="1"/>
        <v>0</v>
      </c>
    </row>
    <row r="29" spans="1:5" ht="113.5" x14ac:dyDescent="0.35">
      <c r="A29" s="4" t="s">
        <v>71</v>
      </c>
      <c r="B29" s="10" t="s">
        <v>72</v>
      </c>
      <c r="C29" s="11">
        <v>1019.2</v>
      </c>
      <c r="D29" s="7"/>
      <c r="E29" s="8">
        <f t="shared" si="1"/>
        <v>0</v>
      </c>
    </row>
    <row r="30" spans="1:5" x14ac:dyDescent="0.35">
      <c r="A30" s="4" t="s">
        <v>37</v>
      </c>
      <c r="B30" s="10" t="s">
        <v>38</v>
      </c>
      <c r="C30" s="11">
        <v>495.95</v>
      </c>
      <c r="D30" s="7"/>
      <c r="E30" s="8">
        <f t="shared" si="1"/>
        <v>0</v>
      </c>
    </row>
    <row r="31" spans="1:5" ht="72.5" x14ac:dyDescent="0.35">
      <c r="A31" s="4" t="s">
        <v>109</v>
      </c>
      <c r="B31" s="10" t="s">
        <v>73</v>
      </c>
      <c r="C31" s="11">
        <v>159.25</v>
      </c>
      <c r="D31" s="7"/>
      <c r="E31" s="8">
        <f t="shared" si="1"/>
        <v>0</v>
      </c>
    </row>
    <row r="32" spans="1:5" ht="29" x14ac:dyDescent="0.35">
      <c r="A32" s="4" t="s">
        <v>39</v>
      </c>
      <c r="B32" s="10" t="s">
        <v>40</v>
      </c>
      <c r="C32" s="11">
        <v>45.5</v>
      </c>
      <c r="D32" s="7"/>
      <c r="E32" s="8">
        <f t="shared" si="1"/>
        <v>0</v>
      </c>
    </row>
    <row r="33" spans="1:5" x14ac:dyDescent="0.35">
      <c r="A33" s="4" t="s">
        <v>41</v>
      </c>
      <c r="B33" s="10" t="s">
        <v>42</v>
      </c>
      <c r="C33" s="11">
        <v>182</v>
      </c>
      <c r="D33" s="7"/>
      <c r="E33" s="8">
        <f t="shared" si="1"/>
        <v>0</v>
      </c>
    </row>
    <row r="34" spans="1:5" x14ac:dyDescent="0.35">
      <c r="A34" s="4" t="s">
        <v>43</v>
      </c>
      <c r="B34" s="10" t="s">
        <v>44</v>
      </c>
      <c r="C34" s="11">
        <v>22.75</v>
      </c>
      <c r="D34" s="7"/>
      <c r="E34" s="8">
        <f t="shared" si="1"/>
        <v>0</v>
      </c>
    </row>
    <row r="35" spans="1:5" x14ac:dyDescent="0.35">
      <c r="A35" s="4" t="s">
        <v>45</v>
      </c>
      <c r="B35" s="10" t="s">
        <v>46</v>
      </c>
      <c r="C35" s="11">
        <v>39.6</v>
      </c>
      <c r="D35" s="7"/>
      <c r="E35" s="8">
        <f t="shared" si="1"/>
        <v>0</v>
      </c>
    </row>
    <row r="36" spans="1:5" x14ac:dyDescent="0.35">
      <c r="A36" s="4" t="s">
        <v>47</v>
      </c>
      <c r="B36" s="10" t="s">
        <v>48</v>
      </c>
      <c r="C36" s="11">
        <v>113.75</v>
      </c>
      <c r="D36" s="7"/>
      <c r="E36" s="8">
        <f t="shared" si="1"/>
        <v>0</v>
      </c>
    </row>
    <row r="37" spans="1:5" x14ac:dyDescent="0.35">
      <c r="A37" s="25" t="s">
        <v>81</v>
      </c>
      <c r="B37" s="10" t="s">
        <v>82</v>
      </c>
      <c r="C37" s="11" t="s">
        <v>31</v>
      </c>
      <c r="D37" s="7"/>
      <c r="E37" s="8">
        <f t="shared" ref="E37" si="4">IF(D37="Yes","NC",0)</f>
        <v>0</v>
      </c>
    </row>
    <row r="38" spans="1:5" ht="87" x14ac:dyDescent="0.35">
      <c r="A38" s="4" t="s">
        <v>110</v>
      </c>
      <c r="B38" s="10" t="s">
        <v>80</v>
      </c>
      <c r="C38" s="11">
        <v>268.45</v>
      </c>
      <c r="D38" s="7"/>
      <c r="E38" s="8">
        <f t="shared" si="1"/>
        <v>0</v>
      </c>
    </row>
    <row r="39" spans="1:5" x14ac:dyDescent="0.35">
      <c r="A39" s="4" t="s">
        <v>49</v>
      </c>
      <c r="B39" s="10" t="s">
        <v>50</v>
      </c>
      <c r="C39" s="11">
        <v>45.5</v>
      </c>
      <c r="D39" s="7"/>
      <c r="E39" s="8">
        <f t="shared" si="1"/>
        <v>0</v>
      </c>
    </row>
    <row r="40" spans="1:5" x14ac:dyDescent="0.35">
      <c r="A40" s="4" t="s">
        <v>51</v>
      </c>
      <c r="B40" s="10" t="s">
        <v>52</v>
      </c>
      <c r="C40" s="11">
        <v>136.5</v>
      </c>
      <c r="D40" s="7"/>
      <c r="E40" s="8">
        <f t="shared" si="1"/>
        <v>0</v>
      </c>
    </row>
    <row r="41" spans="1:5" ht="39" x14ac:dyDescent="0.35">
      <c r="A41" s="4" t="s">
        <v>79</v>
      </c>
      <c r="B41" s="10" t="s">
        <v>33</v>
      </c>
      <c r="C41" s="11" t="s">
        <v>31</v>
      </c>
      <c r="D41" s="7"/>
      <c r="E41" s="8">
        <f t="shared" ref="E41" si="5">IF(D41="Yes","NC",0)</f>
        <v>0</v>
      </c>
    </row>
    <row r="42" spans="1:5" x14ac:dyDescent="0.35">
      <c r="A42" s="4" t="s">
        <v>53</v>
      </c>
      <c r="B42" s="10" t="s">
        <v>54</v>
      </c>
      <c r="C42" s="11">
        <v>359.45</v>
      </c>
      <c r="D42" s="7"/>
      <c r="E42" s="8">
        <f t="shared" si="1"/>
        <v>0</v>
      </c>
    </row>
    <row r="43" spans="1:5" x14ac:dyDescent="0.35">
      <c r="A43" s="4" t="s">
        <v>55</v>
      </c>
      <c r="B43" s="10" t="s">
        <v>56</v>
      </c>
      <c r="C43" s="11">
        <v>45.5</v>
      </c>
      <c r="D43" s="7"/>
      <c r="E43" s="8">
        <f t="shared" si="1"/>
        <v>0</v>
      </c>
    </row>
    <row r="44" spans="1:5" ht="99" x14ac:dyDescent="0.35">
      <c r="A44" s="4" t="s">
        <v>74</v>
      </c>
      <c r="B44" s="10" t="s">
        <v>75</v>
      </c>
      <c r="C44" s="11">
        <v>859.95</v>
      </c>
      <c r="D44" s="7"/>
      <c r="E44" s="8">
        <f t="shared" si="1"/>
        <v>0</v>
      </c>
    </row>
    <row r="45" spans="1:5" x14ac:dyDescent="0.35">
      <c r="A45" s="4" t="s">
        <v>57</v>
      </c>
      <c r="B45" s="10" t="s">
        <v>58</v>
      </c>
      <c r="C45" s="11">
        <v>250.25</v>
      </c>
      <c r="D45" s="7"/>
      <c r="E45" s="8">
        <f t="shared" si="1"/>
        <v>0</v>
      </c>
    </row>
    <row r="46" spans="1:5" x14ac:dyDescent="0.35">
      <c r="A46" s="4" t="s">
        <v>59</v>
      </c>
      <c r="B46" s="10" t="s">
        <v>60</v>
      </c>
      <c r="C46" s="11">
        <v>359.45</v>
      </c>
      <c r="D46" s="7"/>
      <c r="E46" s="8">
        <f t="shared" si="1"/>
        <v>0</v>
      </c>
    </row>
    <row r="47" spans="1:5" x14ac:dyDescent="0.35">
      <c r="A47" s="4" t="s">
        <v>111</v>
      </c>
      <c r="B47" s="10" t="s">
        <v>61</v>
      </c>
      <c r="C47" s="11">
        <v>136.5</v>
      </c>
      <c r="D47" s="7"/>
      <c r="E47" s="8">
        <f t="shared" si="1"/>
        <v>0</v>
      </c>
    </row>
    <row r="48" spans="1:5" ht="99" x14ac:dyDescent="0.35">
      <c r="A48" s="4" t="s">
        <v>84</v>
      </c>
      <c r="B48" s="10" t="s">
        <v>83</v>
      </c>
      <c r="C48" s="11">
        <v>632.45000000000005</v>
      </c>
      <c r="D48" s="7"/>
      <c r="E48" s="8">
        <f t="shared" si="1"/>
        <v>0</v>
      </c>
    </row>
    <row r="49" spans="1:5" ht="51" x14ac:dyDescent="0.35">
      <c r="A49" s="4" t="s">
        <v>77</v>
      </c>
      <c r="B49" s="23" t="s">
        <v>78</v>
      </c>
      <c r="C49" s="11" t="s">
        <v>31</v>
      </c>
      <c r="D49" s="7"/>
      <c r="E49" s="8">
        <f t="shared" ref="E49" si="6">IF(D49="Yes","NC",0)</f>
        <v>0</v>
      </c>
    </row>
    <row r="50" spans="1:5" x14ac:dyDescent="0.35">
      <c r="A50" s="4" t="s">
        <v>64</v>
      </c>
      <c r="B50" s="23" t="s">
        <v>76</v>
      </c>
      <c r="C50" s="11">
        <v>182</v>
      </c>
      <c r="D50" s="7"/>
      <c r="E50" s="8">
        <f t="shared" ref="E50" si="7">IF(D50="Yes",$C50*SUM($D$8:$D$12),0)</f>
        <v>0</v>
      </c>
    </row>
    <row r="51" spans="1:5" x14ac:dyDescent="0.35">
      <c r="A51" s="67" t="s">
        <v>19</v>
      </c>
      <c r="B51" s="68"/>
      <c r="C51" s="68"/>
      <c r="D51" s="5" t="s">
        <v>11</v>
      </c>
      <c r="E51" s="19">
        <f>IF(SUM(D8:D12)=0,0,SUM(E7:E50)/SUM(D8:D12))</f>
        <v>0</v>
      </c>
    </row>
    <row r="52" spans="1:5" ht="18.5" x14ac:dyDescent="0.45">
      <c r="A52" s="44" t="s">
        <v>20</v>
      </c>
      <c r="B52" s="45"/>
      <c r="C52" s="45"/>
      <c r="D52" s="45"/>
      <c r="E52" s="46"/>
    </row>
    <row r="53" spans="1:5" x14ac:dyDescent="0.35">
      <c r="A53" s="83" t="s">
        <v>21</v>
      </c>
      <c r="B53" s="84"/>
      <c r="C53" s="84"/>
      <c r="D53" s="84"/>
      <c r="E53" s="8">
        <f>ROUND(0.0035*E51,2)</f>
        <v>0</v>
      </c>
    </row>
    <row r="54" spans="1:5" x14ac:dyDescent="0.35">
      <c r="A54" s="83" t="s">
        <v>85</v>
      </c>
      <c r="B54" s="84"/>
      <c r="C54" s="84"/>
      <c r="D54" s="84"/>
      <c r="E54" s="8">
        <v>11.25</v>
      </c>
    </row>
    <row r="55" spans="1:5" x14ac:dyDescent="0.35">
      <c r="A55" s="83" t="s">
        <v>62</v>
      </c>
      <c r="B55" s="84"/>
      <c r="C55" s="84"/>
      <c r="D55" s="84"/>
      <c r="E55" s="8">
        <v>18</v>
      </c>
    </row>
    <row r="56" spans="1:5" x14ac:dyDescent="0.35">
      <c r="A56" s="67" t="s">
        <v>22</v>
      </c>
      <c r="B56" s="68"/>
      <c r="C56" s="68"/>
      <c r="D56" s="5" t="s">
        <v>11</v>
      </c>
      <c r="E56" s="8">
        <f>IF(SUM(E51:E55)&lt;100,0,SUM(E51:E55))</f>
        <v>0</v>
      </c>
    </row>
    <row r="57" spans="1:5" ht="15" thickBot="1" x14ac:dyDescent="0.4">
      <c r="A57" s="69" t="s">
        <v>23</v>
      </c>
      <c r="B57" s="70"/>
      <c r="C57" s="70"/>
      <c r="D57" s="20" t="str">
        <f>IF(SUM(D8:D12)=0,"",IF(SUM(D8:D12)=1,"1 Vehicle",SUM(D8:D12)&amp;" Vehicles"))</f>
        <v/>
      </c>
      <c r="E57" s="21">
        <f>E56*SUM(D8:D12)</f>
        <v>0</v>
      </c>
    </row>
    <row r="58" spans="1:5" ht="15.5" thickTop="1" thickBot="1" x14ac:dyDescent="0.4"/>
    <row r="59" spans="1:5" ht="19" thickTop="1" x14ac:dyDescent="0.45">
      <c r="A59" s="54" t="s">
        <v>86</v>
      </c>
      <c r="B59" s="55"/>
      <c r="C59" s="55"/>
      <c r="D59" s="55"/>
      <c r="E59" s="56"/>
    </row>
    <row r="60" spans="1:5" x14ac:dyDescent="0.35">
      <c r="A60" s="34" t="s">
        <v>87</v>
      </c>
      <c r="B60" s="57"/>
      <c r="C60" s="57"/>
      <c r="D60" s="35" t="s">
        <v>99</v>
      </c>
      <c r="E60" s="38"/>
    </row>
    <row r="61" spans="1:5" x14ac:dyDescent="0.35">
      <c r="A61" s="34" t="s">
        <v>89</v>
      </c>
      <c r="B61" s="57"/>
      <c r="C61" s="57"/>
      <c r="D61" s="35" t="s">
        <v>88</v>
      </c>
      <c r="E61" s="26"/>
    </row>
    <row r="62" spans="1:5" x14ac:dyDescent="0.35">
      <c r="A62" s="34" t="s">
        <v>90</v>
      </c>
      <c r="B62" s="57"/>
      <c r="C62" s="57"/>
      <c r="D62" s="35" t="s">
        <v>91</v>
      </c>
      <c r="E62" s="26"/>
    </row>
    <row r="63" spans="1:5" ht="18.5" x14ac:dyDescent="0.45">
      <c r="A63" s="44" t="s">
        <v>92</v>
      </c>
      <c r="B63" s="45"/>
      <c r="C63" s="45"/>
      <c r="D63" s="45"/>
      <c r="E63" s="46"/>
    </row>
    <row r="64" spans="1:5" x14ac:dyDescent="0.35">
      <c r="A64" s="36" t="s">
        <v>26</v>
      </c>
      <c r="B64" s="47" t="s">
        <v>93</v>
      </c>
      <c r="C64" s="47"/>
      <c r="D64" s="35" t="s">
        <v>94</v>
      </c>
      <c r="E64" s="37">
        <v>310012432</v>
      </c>
    </row>
    <row r="65" spans="1:5" x14ac:dyDescent="0.35">
      <c r="A65" s="34" t="s">
        <v>89</v>
      </c>
      <c r="B65" s="48" t="s">
        <v>95</v>
      </c>
      <c r="C65" s="48"/>
      <c r="D65" s="48"/>
      <c r="E65" s="49"/>
    </row>
    <row r="66" spans="1:5" ht="15" thickBot="1" x14ac:dyDescent="0.4">
      <c r="A66" s="27" t="s">
        <v>90</v>
      </c>
      <c r="B66" s="50" t="s">
        <v>96</v>
      </c>
      <c r="C66" s="50"/>
      <c r="D66" s="50"/>
      <c r="E66" s="51"/>
    </row>
    <row r="67" spans="1:5" ht="15" thickTop="1" x14ac:dyDescent="0.35"/>
  </sheetData>
  <sheetProtection algorithmName="SHA-512" hashValue="NkmQokRGnSuTkm5uhaX3UlL0ZVlLj81WA5n0/SJNLNNyGOF7CgN/csylR0A2K2LqiRxXUxFi9F0o3/dZlpr06A==" saltValue="iEnIyygs7DSjh8ZtQQJEhA==" spinCount="100000" sheet="1" formatColumns="0" formatRows="0"/>
  <customSheetViews>
    <customSheetView guid="{A4AABFBC-8208-4FD2-AF8B-B167D2E1460C}" fitToPage="1" topLeftCell="A25">
      <selection activeCell="C26" sqref="C26"/>
      <pageMargins left="0.7" right="0.7" top="0.75" bottom="0.75" header="0.3" footer="0.3"/>
      <pageSetup scale="95" fitToHeight="0" orientation="portrait" r:id="rId1"/>
    </customSheetView>
    <customSheetView guid="{419717ED-B0F0-44AF-BA0C-CF54A3F7B9F9}" fitToPage="1">
      <selection activeCell="H6" sqref="H6"/>
      <pageMargins left="0.7" right="0.7" top="0.75" bottom="0.75" header="0.3" footer="0.3"/>
      <pageSetup scale="95" fitToHeight="0" orientation="portrait" r:id="rId2"/>
    </customSheetView>
  </customSheetViews>
  <mergeCells count="23">
    <mergeCell ref="A1:E1"/>
    <mergeCell ref="A2:E2"/>
    <mergeCell ref="A3:E3"/>
    <mergeCell ref="A56:C56"/>
    <mergeCell ref="A57:C57"/>
    <mergeCell ref="A51:C51"/>
    <mergeCell ref="A6:E6"/>
    <mergeCell ref="A18:E18"/>
    <mergeCell ref="A9:E9"/>
    <mergeCell ref="A13:E13"/>
    <mergeCell ref="A52:E52"/>
    <mergeCell ref="A53:D53"/>
    <mergeCell ref="A54:D54"/>
    <mergeCell ref="A55:D55"/>
    <mergeCell ref="A63:E63"/>
    <mergeCell ref="B64:C64"/>
    <mergeCell ref="B65:E65"/>
    <mergeCell ref="B66:E66"/>
    <mergeCell ref="D5:E5"/>
    <mergeCell ref="A59:E59"/>
    <mergeCell ref="B60:C60"/>
    <mergeCell ref="B61:C61"/>
    <mergeCell ref="B62:C62"/>
  </mergeCells>
  <dataValidations count="6">
    <dataValidation type="custom" allowBlank="1" showInputMessage="1" showErrorMessage="1" error="Only one vehicle configuration may be used on each spreadsheet." sqref="D8">
      <formula1>IF(SUM(D11,D12)=0,TRUE,FALSE)</formula1>
    </dataValidation>
    <dataValidation type="custom" allowBlank="1" showInputMessage="1" showErrorMessage="1" error="Only one vehicle configuration may be used on each spreadsheet." sqref="D16:D17">
      <formula1>IF(ISBLANK(D8),TRUE,FALSE)</formula1>
    </dataValidation>
    <dataValidation type="custom" allowBlank="1" showInputMessage="1" showErrorMessage="1" error="Only one vehicle configuration may be used on each spreadsheet." sqref="D11">
      <formula1>IF(SUM(D8,D12)=0,TRUE,FALSE)</formula1>
    </dataValidation>
    <dataValidation type="custom" allowBlank="1" showInputMessage="1" showErrorMessage="1" error="Only one vehicle configuration may be used on each spreadsheet." sqref="D15">
      <formula1>IF(ISBLANK(D9),TRUE,FALSE)</formula1>
    </dataValidation>
    <dataValidation type="custom" allowBlank="1" showInputMessage="1" showErrorMessage="1" error="Only one vehicle configuration may be used on each spreadsheet." sqref="D12">
      <formula1>IF(SUM(D8,D11)=0,TRUE,FALSE)</formula1>
    </dataValidation>
    <dataValidation type="list" allowBlank="1" showInputMessage="1" showErrorMessage="1" error="Only Yes or No may be entered." sqref="D20:D50">
      <formula1>"Yes, No"</formula1>
    </dataValidation>
  </dataValidations>
  <pageMargins left="0.7" right="0.7" top="0.75" bottom="0.75" header="0.3" footer="0.3"/>
  <pageSetup scale="92" fitToHeight="0" orientation="portrait" r:id="rId3"/>
  <headerFooter>
    <oddHeader>&amp;CPO# ____________________________&amp;R&amp;P of &amp;N</oddHeader>
    <oddFooter>&amp;R&amp;P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890375201E3F8418434AE71ACD52813" ma:contentTypeVersion="0" ma:contentTypeDescription="Create a new document." ma:contentTypeScope="" ma:versionID="e85fbd2aa0994b6491f5f2381f1de6f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10D8DAE-0F30-41E7-AA48-5D96C0D4EE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5495811C-DA5F-476B-A676-112F96E3101A}">
  <ds:schemaRefs>
    <ds:schemaRef ds:uri="http://schemas.microsoft.com/sharepoint/v3/contenttype/forms"/>
  </ds:schemaRefs>
</ds:datastoreItem>
</file>

<file path=customXml/itemProps3.xml><?xml version="1.0" encoding="utf-8"?>
<ds:datastoreItem xmlns:ds="http://schemas.openxmlformats.org/officeDocument/2006/customXml" ds:itemID="{0DAEA5EC-126D-4224-8E26-AD9C794A2B79}">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Configuration Worksheet</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Austin Bachman</dc:creator>
  <cp:lastModifiedBy>Caroline Eidson</cp:lastModifiedBy>
  <cp:lastPrinted>2019-12-26T17:11:09Z</cp:lastPrinted>
  <dcterms:created xsi:type="dcterms:W3CDTF">2016-08-11T20:23:26Z</dcterms:created>
  <dcterms:modified xsi:type="dcterms:W3CDTF">2021-02-02T20:49:53Z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0x0101001890375201E3F8418434AE71ACD52813</vt:lpwstr>
  </property>
  <property fmtid="{D5CDD505-2E9C-101B-9397-08002B2CF9AE}" pid="3" name="Order">
    <vt:r8>161200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