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
    </mc:Choice>
  </mc:AlternateContent>
  <workbookProtection workbookAlgorithmName="SHA-512" workbookHashValue="HjM+a4pq6qd5u7AWglLgGbUG7m78x8zIqe1opItYZMjZwkqdmQPbXx2uqm7us0pdhUNaAnxMlNN9/W2Dtt0Edw==" workbookSaltValue="W/RkI3qxW0PDUBoxaWygPQ==" workbookSpinCount="100000" lockStructure="1"/>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E29" i="1"/>
  <c r="E30" i="1"/>
  <c r="E23" i="1" l="1"/>
  <c r="E19" i="1"/>
  <c r="E18" i="1"/>
  <c r="E34" i="1" l="1"/>
  <c r="E33" i="1"/>
  <c r="E32" i="1"/>
  <c r="E31" i="1"/>
  <c r="E27" i="1"/>
  <c r="E26" i="1"/>
  <c r="E25" i="1"/>
  <c r="E24" i="1"/>
  <c r="E22" i="1"/>
  <c r="E35" i="1"/>
  <c r="E36" i="1"/>
  <c r="E40" i="1"/>
  <c r="D43" i="1"/>
  <c r="E20" i="1" l="1"/>
  <c r="E11" i="1" l="1"/>
  <c r="E37" i="1" s="1"/>
  <c r="E39" i="1" l="1"/>
  <c r="E42" i="1" s="1"/>
  <c r="E43" i="1" s="1"/>
  <c r="E8" i="1"/>
</calcChain>
</file>

<file path=xl/sharedStrings.xml><?xml version="1.0" encoding="utf-8"?>
<sst xmlns="http://schemas.openxmlformats.org/spreadsheetml/2006/main" count="100" uniqueCount="90">
  <si>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</si>
  <si>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</si>
  <si>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</si>
  <si>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Dodge Durango SSV</t>
  </si>
  <si>
    <t>Contract Line</t>
  </si>
  <si>
    <t>Delivery ARO</t>
  </si>
  <si>
    <t>State Contract Number</t>
  </si>
  <si>
    <t>Vendor</t>
  </si>
  <si>
    <t>Premier Chrysler Dodge Jeep</t>
  </si>
  <si>
    <t>Base Vehicle</t>
  </si>
  <si>
    <t>Vehicle Description</t>
  </si>
  <si>
    <t>Order Code</t>
  </si>
  <si>
    <t>Unit Price</t>
  </si>
  <si>
    <t>Quantity</t>
  </si>
  <si>
    <t>Extended Price</t>
  </si>
  <si>
    <t>RWD with 3.6L V6 24V VVT Engine</t>
  </si>
  <si>
    <t>Optional Configurations</t>
  </si>
  <si>
    <t>Description</t>
  </si>
  <si>
    <t>RWD with 5.7L V8 HEMI MDS VVT Engine</t>
  </si>
  <si>
    <t>Available Exterior Colors</t>
  </si>
  <si>
    <t>(PXJ) DB Black Crystal Clear Coat</t>
  </si>
  <si>
    <t>(PRM) Redline 2 Coat Pearl</t>
  </si>
  <si>
    <t>(PW7) White Knuckle Clear Coat</t>
  </si>
  <si>
    <t>Optional Equipment</t>
  </si>
  <si>
    <t>Option Description</t>
  </si>
  <si>
    <t>Option Code</t>
  </si>
  <si>
    <t>Option Unit Price</t>
  </si>
  <si>
    <t>Add Option</t>
  </si>
  <si>
    <t>AHX</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</si>
  <si>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</si>
  <si>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</si>
  <si>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</si>
  <si>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</si>
  <si>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</si>
  <si>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</si>
  <si>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</si>
  <si>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</si>
  <si>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</si>
  <si>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LPAA Approval No</t>
  </si>
  <si>
    <t>Phone:</t>
  </si>
  <si>
    <t>Email:</t>
  </si>
  <si>
    <t>Shopping Cart</t>
  </si>
  <si>
    <t>Vendor Information</t>
  </si>
  <si>
    <t xml:space="preserve">Vendor No. </t>
  </si>
  <si>
    <t>Agency Name</t>
  </si>
  <si>
    <t>Contact Name:</t>
  </si>
  <si>
    <t>WDDE75 - 2BX</t>
  </si>
  <si>
    <t>WDDE75 - 22X</t>
  </si>
  <si>
    <t>GFX Tier 1 Ground Effects Warrantied for 3 years  (listed below)</t>
  </si>
  <si>
    <t>D-EWSGB1A</t>
  </si>
  <si>
    <t>D-EAPEB2</t>
  </si>
  <si>
    <t>D-ISQBE2</t>
  </si>
  <si>
    <r>
      <t xml:space="preserve">Havis Durango-Specific Police Console: 
</t>
    </r>
    <r>
      <rPr>
        <sz val="8"/>
        <color theme="1"/>
        <rFont val="Calibri"/>
        <family val="2"/>
        <scheme val="minor"/>
      </rPr>
      <t>(Inc Arm Rest, Cupholder, Usb Hub, 12v Aux Power Outlet &amp; Audio Port, 20" Of Equipment Mounting Space)</t>
    </r>
  </si>
  <si>
    <t>D-IHCCF1</t>
  </si>
  <si>
    <t>Benjamin Broitman</t>
  </si>
  <si>
    <t>504-352-8216</t>
  </si>
  <si>
    <t>bbroitman@premierdcjofneworleans.com</t>
  </si>
  <si>
    <t>90-120 Days</t>
  </si>
  <si>
    <t>(PSC) Billet Clear Coat</t>
  </si>
  <si>
    <t>(PAU) Granite Clear Coat</t>
  </si>
  <si>
    <t>(PBF) Reactor Blue Pearl Coat</t>
  </si>
  <si>
    <t>Trailer Tow Group IV</t>
  </si>
  <si>
    <t>D-EMCCC1</t>
  </si>
  <si>
    <t>Electronic Tray Located Inside Rear Cargo Storage with Ground Kit</t>
  </si>
  <si>
    <t>D-IAATD2A</t>
  </si>
  <si>
    <t>D-EWSTQ2A</t>
  </si>
  <si>
    <t>Roof Mounted 48" Whelen Liberty II Solo WCX (Color Choice Available)</t>
  </si>
  <si>
    <t>D-EWLAW1AX</t>
  </si>
  <si>
    <t>Whelen T-Ion Dual Exterior Grill Lights (Color Choice Available)</t>
  </si>
  <si>
    <t>D-EWLGE1BB</t>
  </si>
  <si>
    <t>Whelen LINSV2 Under Mirror with Clear Puddle Lights (Color Choice Available)</t>
  </si>
  <si>
    <t>D-EWLME1BB</t>
  </si>
  <si>
    <t>Whelen T-Ion  Quarter Window Side Lights (Color Choice Available)</t>
  </si>
  <si>
    <t>D-EWLQE1BB</t>
  </si>
  <si>
    <t>Durango Tail Light Race Track Flash</t>
  </si>
  <si>
    <t>D-EALTE3</t>
  </si>
  <si>
    <t>Setina PB400 Push Bumper</t>
  </si>
  <si>
    <t>D-JSBGI2</t>
  </si>
  <si>
    <t>Setina Rear Seat 10-C-XL Steel Partition</t>
  </si>
  <si>
    <t>Setina 12-VS Steel Cargo Partition with Expanded Metal</t>
  </si>
  <si>
    <t>D-ISQBP1</t>
  </si>
  <si>
    <t xml:space="preserve">Emergency Equipment Electrical System &amp; PDC - Includes color coded and labeled wiring, a 150-AMP Fused Power Distribution Center for Police Equipment </t>
  </si>
  <si>
    <t>NHK</t>
  </si>
  <si>
    <t>Engine Block Heater</t>
  </si>
  <si>
    <t>Blind Spot and Cross Path Detection</t>
  </si>
  <si>
    <t>D-EULWE1</t>
  </si>
  <si>
    <t>Driver Side Uni Y Spotlight 6" w/ Whelen LED</t>
  </si>
  <si>
    <t>Pre-wired Motorola Transmitter Kit (remote mounting style) Compatible with Motorola APX and XTL two-piece radios (Must Have D-EAPEB2)</t>
  </si>
  <si>
    <t>Whelen Core Siren System, 21 Button with 4 position slide (Must Have D-EAPEB2)</t>
  </si>
  <si>
    <t>Single 100W Internal Mounted Whelen SA315P Siren Speaker. (Must select D-EAPEB2)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</si>
</sst>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6" fillId="0" borderId="5"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5" borderId="17" xfId="0" applyFill="1" applyBorder="1" applyAlignment="1" applyProtection="1">
      <alignment horizontal="center" wrapText="1"/>
      <protection locked="0"/>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pplyProtection="1">
      <alignment horizontal="left"/>
      <protection locked="0"/>
    </xf>
    <xf numFmtId="0" fontId="6" fillId="0" borderId="4" xfId="0" applyFont="1" applyBorder="1" applyAlignment="1" applyProtection="1">
      <alignment horizontal="center"/>
      <protection hidden="1"/>
    </xf>
    <xf numFmtId="0" fontId="2" fillId="0" borderId="4" xfId="0" applyFont="1" applyBorder="1" applyAlignment="1" applyProtection="1">
      <alignment horizontal="center"/>
      <protection hidden="1"/>
    </xf>
    <xf numFmtId="44" fontId="0" fillId="0" borderId="6" xfId="0" applyNumberFormat="1" applyBorder="1"/>
    <xf numFmtId="0" fontId="0" fillId="5" borderId="6" xfId="0" applyFill="1" applyBorder="1" applyAlignment="1" applyProtection="1">
      <alignment horizontal="left" wrapText="1"/>
      <protection locked="0"/>
    </xf>
    <xf numFmtId="0" fontId="9" fillId="0" borderId="6" xfId="0" applyFont="1" applyFill="1" applyBorder="1" applyAlignment="1" applyProtection="1">
      <alignment horizontal="center"/>
      <protection hidden="1"/>
    </xf>
    <xf numFmtId="0" fontId="0" fillId="4" borderId="17" xfId="0" applyFill="1" applyBorder="1" applyAlignment="1" applyProtection="1">
      <alignment horizontal="center" wrapText="1"/>
      <protection hidden="1"/>
    </xf>
    <xf numFmtId="0" fontId="0" fillId="0" borderId="16" xfId="0" applyBorder="1" applyAlignment="1" applyProtection="1">
      <alignment wrapText="1"/>
      <protection hidden="1"/>
    </xf>
    <xf numFmtId="0" fontId="5" fillId="0" borderId="17" xfId="0" applyFont="1" applyBorder="1" applyAlignment="1" applyProtection="1">
      <alignment horizontal="center"/>
      <protection hidden="1"/>
    </xf>
    <xf numFmtId="44" fontId="0" fillId="0" borderId="17" xfId="1" applyFont="1" applyBorder="1" applyAlignment="1" applyProtection="1">
      <protection hidden="1"/>
    </xf>
    <xf numFmtId="0" fontId="0" fillId="5" borderId="17" xfId="0" applyFill="1" applyBorder="1" applyProtection="1">
      <protection locked="0"/>
    </xf>
    <xf numFmtId="44" fontId="0" fillId="0" borderId="22" xfId="0" applyNumberFormat="1" applyBorder="1" applyProtection="1">
      <protection hidden="1"/>
    </xf>
    <xf numFmtId="0" fontId="5" fillId="0" borderId="5" xfId="0" applyFont="1" applyBorder="1" applyAlignment="1" applyProtection="1">
      <alignment horizontal="center"/>
      <protection hidden="1"/>
    </xf>
    <xf numFmtId="0" fontId="0" fillId="0" borderId="5" xfId="0" applyBorder="1" applyAlignment="1" applyProtection="1">
      <alignment wrapText="1"/>
      <protection hidden="1"/>
    </xf>
    <xf numFmtId="44" fontId="0" fillId="0" borderId="5" xfId="0" applyNumberFormat="1" applyBorder="1" applyProtection="1">
      <protection hidden="1"/>
    </xf>
    <xf numFmtId="0" fontId="0" fillId="5" borderId="5" xfId="0" applyFill="1" applyBorder="1" applyAlignment="1" applyProtection="1">
      <alignment horizontal="center" wrapText="1"/>
      <protection locked="0"/>
    </xf>
    <xf numFmtId="0" fontId="0" fillId="0" borderId="5" xfId="0" applyBorder="1" applyAlignment="1" applyProtection="1">
      <alignment horizontal="center"/>
      <protection hidden="1"/>
    </xf>
    <xf numFmtId="0" fontId="2" fillId="0" borderId="4" xfId="0" applyFont="1" applyBorder="1" applyAlignment="1" applyProtection="1">
      <alignment horizontal="right" vertical="top"/>
    </xf>
    <xf numFmtId="0" fontId="0" fillId="0" borderId="5" xfId="0" applyFont="1" applyFill="1" applyBorder="1" applyProtection="1"/>
    <xf numFmtId="0" fontId="2" fillId="0" borderId="6" xfId="0" applyFont="1" applyFill="1" applyBorder="1" applyAlignment="1" applyProtection="1">
      <alignment horizontal="center"/>
    </xf>
    <xf numFmtId="0" fontId="0" fillId="0" borderId="4" xfId="0" applyFont="1" applyFill="1" applyBorder="1" applyAlignment="1" applyProtection="1">
      <alignment horizontal="right"/>
    </xf>
    <xf numFmtId="0" fontId="0" fillId="0" borderId="18" xfId="0" applyFont="1" applyFill="1" applyBorder="1" applyAlignment="1" applyProtection="1">
      <alignment horizontal="right"/>
    </xf>
    <xf numFmtId="0" fontId="0" fillId="4" borderId="16" xfId="0" applyFill="1" applyBorder="1" applyAlignment="1" applyProtection="1">
      <alignment horizontal="center" wrapText="1"/>
      <protection hidden="1"/>
    </xf>
    <xf numFmtId="0" fontId="5" fillId="0" borderId="4" xfId="0" applyFont="1" applyFill="1" applyBorder="1" applyAlignment="1" applyProtection="1">
      <alignment horizontal="center" wrapText="1"/>
      <protection hidden="1"/>
    </xf>
    <xf numFmtId="0" fontId="0" fillId="0" borderId="5" xfId="0" applyFill="1" applyBorder="1" applyAlignment="1" applyProtection="1">
      <alignment horizontal="center" wrapText="1"/>
      <protection hidden="1"/>
    </xf>
    <xf numFmtId="0" fontId="0" fillId="0" borderId="4" xfId="0" applyFill="1" applyBorder="1" applyAlignment="1" applyProtection="1">
      <alignment horizontal="center" wrapText="1"/>
      <protection hidden="1"/>
    </xf>
    <xf numFmtId="44" fontId="0" fillId="0" borderId="5" xfId="1" applyFont="1" applyFill="1" applyBorder="1" applyAlignment="1" applyProtection="1">
      <protection hidden="1"/>
    </xf>
    <xf numFmtId="6" fontId="0" fillId="4" borderId="5" xfId="1" applyNumberFormat="1" applyFont="1" applyFill="1" applyBorder="1" applyAlignment="1" applyProtection="1">
      <protection hidden="1"/>
    </xf>
    <xf numFmtId="0" fontId="0" fillId="0" borderId="4" xfId="0" applyFont="1" applyBorder="1" applyAlignment="1" applyProtection="1">
      <alignment wrapText="1"/>
      <protection hidden="1"/>
    </xf>
    <xf numFmtId="44" fontId="1" fillId="0" borderId="5" xfId="1" applyFont="1" applyFill="1" applyBorder="1" applyAlignment="1" applyProtection="1">
      <protection hidden="1"/>
    </xf>
    <xf numFmtId="49" fontId="5" fillId="0" borderId="4" xfId="0" applyNumberFormat="1" applyFont="1" applyBorder="1" applyAlignment="1" applyProtection="1">
      <alignment wrapText="1" shrinkToFit="1"/>
      <protection hidden="1"/>
    </xf>
    <xf numFmtId="44" fontId="0" fillId="4" borderId="5" xfId="1" applyFont="1" applyFill="1" applyBorder="1" applyAlignment="1" applyProtection="1">
      <protection hidden="1"/>
    </xf>
    <xf numFmtId="0" fontId="0" fillId="5" borderId="5" xfId="0" applyFill="1" applyBorder="1" applyAlignment="1" applyProtection="1">
      <alignment horizontal="center" wrapText="1"/>
      <protection locked="0"/>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1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13" xfId="0" applyBorder="1" applyAlignment="1" applyProtection="1">
      <alignment horizontal="right"/>
      <protection hidden="1"/>
    </xf>
    <xf numFmtId="0" fontId="0" fillId="0" borderId="14" xfId="0" applyBorder="1" applyAlignment="1" applyProtection="1">
      <alignment horizontal="right"/>
      <protection hidden="1"/>
    </xf>
    <xf numFmtId="0" fontId="0" fillId="0" borderId="24" xfId="0" applyBorder="1" applyAlignment="1" applyProtection="1">
      <alignment horizontal="right"/>
      <protection hidden="1"/>
    </xf>
    <xf numFmtId="0" fontId="0" fillId="5" borderId="23" xfId="0" applyFill="1" applyBorder="1" applyAlignment="1" applyProtection="1">
      <alignment horizontal="center" wrapText="1"/>
      <protection locked="0"/>
    </xf>
    <xf numFmtId="0" fontId="0" fillId="5" borderId="24" xfId="0" applyFill="1" applyBorder="1" applyAlignment="1" applyProtection="1">
      <alignment horizontal="center" wrapText="1"/>
      <protection locked="0"/>
    </xf>
    <xf numFmtId="0" fontId="0" fillId="0" borderId="19" xfId="0" applyFont="1" applyBorder="1" applyAlignment="1" applyProtection="1">
      <alignment horizontal="center" vertical="center" wrapText="1"/>
      <protection hidden="1"/>
    </xf>
    <xf numFmtId="0" fontId="0" fillId="0" borderId="20" xfId="0" applyFont="1" applyBorder="1" applyAlignment="1" applyProtection="1">
      <alignment horizontal="center" vertical="center" wrapText="1"/>
      <protection hidden="1"/>
    </xf>
    <xf numFmtId="0" fontId="0" fillId="0" borderId="21" xfId="0" applyFont="1" applyBorder="1" applyAlignment="1" applyProtection="1">
      <alignment horizontal="center" vertical="center" wrapText="1"/>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23" xfId="0" applyFill="1" applyBorder="1" applyAlignment="1" applyProtection="1">
      <alignment horizontal="left"/>
    </xf>
    <xf numFmtId="0" fontId="0" fillId="0" borderId="24" xfId="0" applyFill="1" applyBorder="1" applyAlignment="1" applyProtection="1">
      <alignment horizontal="left"/>
    </xf>
    <xf numFmtId="164" fontId="0" fillId="0" borderId="23" xfId="0" applyNumberFormat="1" applyFill="1" applyBorder="1" applyAlignment="1" applyProtection="1">
      <alignment horizontal="left"/>
    </xf>
    <xf numFmtId="164" fontId="0" fillId="0" borderId="14" xfId="0" applyNumberFormat="1" applyFill="1" applyBorder="1" applyAlignment="1" applyProtection="1">
      <alignment horizontal="left"/>
    </xf>
    <xf numFmtId="164" fontId="0" fillId="0" borderId="15" xfId="0" applyNumberFormat="1" applyFill="1" applyBorder="1" applyAlignment="1" applyProtection="1">
      <alignment horizontal="left"/>
    </xf>
    <xf numFmtId="0" fontId="0" fillId="0" borderId="25" xfId="0" applyFill="1" applyBorder="1" applyAlignment="1" applyProtection="1">
      <alignment horizontal="left"/>
    </xf>
    <xf numFmtId="0" fontId="0" fillId="0" borderId="26" xfId="0" applyFill="1" applyBorder="1" applyAlignment="1" applyProtection="1">
      <alignment horizontal="left"/>
    </xf>
    <xf numFmtId="0" fontId="0" fillId="0" borderId="27" xfId="0" applyFill="1" applyBorder="1" applyAlignment="1" applyProtection="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tabSelected="1" topLeftCell="A34" zoomScaleNormal="100" workbookViewId="0">
      <selection activeCell="E36" sqref="E36"/>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5" ht="19" thickTop="1" x14ac:dyDescent="0.45">
      <c r="A1" s="54" t="s">
        <v>0</v>
      </c>
      <c r="B1" s="55"/>
      <c r="C1" s="55"/>
      <c r="D1" s="55"/>
      <c r="E1" s="56"/>
    </row>
    <row r="2" spans="1:5" ht="21" x14ac:dyDescent="0.5">
      <c r="A2" s="57" t="s">
        <v>1</v>
      </c>
      <c r="B2" s="58"/>
      <c r="C2" s="58"/>
      <c r="D2" s="58"/>
      <c r="E2" s="59"/>
    </row>
    <row r="3" spans="1:5" ht="170.25" customHeight="1" x14ac:dyDescent="0.35">
      <c r="A3" s="60" t="s">
        <v>2</v>
      </c>
      <c r="B3" s="61"/>
      <c r="C3" s="61"/>
      <c r="D3" s="61"/>
      <c r="E3" s="62"/>
    </row>
    <row r="4" spans="1:5" ht="21" x14ac:dyDescent="0.5">
      <c r="A4" s="19" t="s">
        <v>3</v>
      </c>
      <c r="B4" s="2" t="s">
        <v>4</v>
      </c>
      <c r="C4" s="1">
        <v>9</v>
      </c>
      <c r="D4" s="3" t="s">
        <v>5</v>
      </c>
      <c r="E4" s="23" t="s">
        <v>57</v>
      </c>
    </row>
    <row r="5" spans="1:5" x14ac:dyDescent="0.35">
      <c r="A5" s="20" t="s">
        <v>6</v>
      </c>
      <c r="B5" s="2">
        <v>4400020872</v>
      </c>
      <c r="C5" s="2" t="s">
        <v>7</v>
      </c>
      <c r="D5" s="63" t="s">
        <v>8</v>
      </c>
      <c r="E5" s="64"/>
    </row>
    <row r="6" spans="1:5" ht="21" x14ac:dyDescent="0.5">
      <c r="A6" s="65" t="s">
        <v>9</v>
      </c>
      <c r="B6" s="66"/>
      <c r="C6" s="66"/>
      <c r="D6" s="66"/>
      <c r="E6" s="67"/>
    </row>
    <row r="7" spans="1:5" x14ac:dyDescent="0.35">
      <c r="A7" s="4" t="s">
        <v>10</v>
      </c>
      <c r="B7" s="5" t="s">
        <v>11</v>
      </c>
      <c r="C7" s="5" t="s">
        <v>12</v>
      </c>
      <c r="D7" s="5" t="s">
        <v>13</v>
      </c>
      <c r="E7" s="6" t="s">
        <v>14</v>
      </c>
    </row>
    <row r="8" spans="1:5" x14ac:dyDescent="0.35">
      <c r="A8" s="7" t="s">
        <v>15</v>
      </c>
      <c r="B8" s="8" t="s">
        <v>46</v>
      </c>
      <c r="C8" s="9">
        <v>26988</v>
      </c>
      <c r="D8" s="10"/>
      <c r="E8" s="11">
        <f>$C8*D8</f>
        <v>0</v>
      </c>
    </row>
    <row r="9" spans="1:5" ht="18.5" x14ac:dyDescent="0.45">
      <c r="A9" s="51" t="s">
        <v>16</v>
      </c>
      <c r="B9" s="52"/>
      <c r="C9" s="52"/>
      <c r="D9" s="52"/>
      <c r="E9" s="53"/>
    </row>
    <row r="10" spans="1:5" x14ac:dyDescent="0.35">
      <c r="A10" s="12" t="s">
        <v>17</v>
      </c>
      <c r="B10" s="5" t="s">
        <v>11</v>
      </c>
      <c r="C10" s="5" t="s">
        <v>12</v>
      </c>
      <c r="D10" s="5" t="s">
        <v>13</v>
      </c>
      <c r="E10" s="6" t="s">
        <v>14</v>
      </c>
    </row>
    <row r="11" spans="1:5" ht="29" x14ac:dyDescent="0.35">
      <c r="A11" s="7" t="s">
        <v>18</v>
      </c>
      <c r="B11" s="8" t="s">
        <v>47</v>
      </c>
      <c r="C11" s="9">
        <v>29684</v>
      </c>
      <c r="D11" s="10"/>
      <c r="E11" s="11">
        <f t="shared" ref="E11" si="0">$C11*D11</f>
        <v>0</v>
      </c>
    </row>
    <row r="12" spans="1:5" ht="18.5" x14ac:dyDescent="0.45">
      <c r="A12" s="51" t="s">
        <v>19</v>
      </c>
      <c r="B12" s="52"/>
      <c r="C12" s="52"/>
      <c r="D12" s="52"/>
      <c r="E12" s="53"/>
    </row>
    <row r="13" spans="1:5" ht="29" x14ac:dyDescent="0.35">
      <c r="A13" s="40" t="s">
        <v>22</v>
      </c>
      <c r="B13" s="13"/>
      <c r="C13" s="24" t="s">
        <v>58</v>
      </c>
      <c r="D13" s="13"/>
      <c r="E13" s="21"/>
    </row>
    <row r="14" spans="1:5" ht="29" x14ac:dyDescent="0.35">
      <c r="A14" s="41" t="s">
        <v>59</v>
      </c>
      <c r="B14" s="33"/>
      <c r="C14" s="42" t="s">
        <v>20</v>
      </c>
      <c r="D14" s="50"/>
      <c r="E14" s="21"/>
    </row>
    <row r="15" spans="1:5" ht="29.15" customHeight="1" x14ac:dyDescent="0.35">
      <c r="A15" s="43" t="s">
        <v>21</v>
      </c>
      <c r="B15" s="33"/>
      <c r="C15" s="42" t="s">
        <v>60</v>
      </c>
      <c r="D15" s="50"/>
      <c r="E15" s="21"/>
    </row>
    <row r="16" spans="1:5" ht="18.5" x14ac:dyDescent="0.45">
      <c r="A16" s="69" t="s">
        <v>23</v>
      </c>
      <c r="B16" s="70"/>
      <c r="C16" s="70"/>
      <c r="D16" s="70"/>
      <c r="E16" s="71"/>
    </row>
    <row r="17" spans="1:5" x14ac:dyDescent="0.35">
      <c r="A17" s="4" t="s">
        <v>24</v>
      </c>
      <c r="B17" s="5" t="s">
        <v>25</v>
      </c>
      <c r="C17" s="5" t="s">
        <v>26</v>
      </c>
      <c r="D17" s="5" t="s">
        <v>27</v>
      </c>
      <c r="E17" s="6" t="s">
        <v>14</v>
      </c>
    </row>
    <row r="18" spans="1:5" x14ac:dyDescent="0.35">
      <c r="A18" s="7" t="s">
        <v>61</v>
      </c>
      <c r="B18" s="34" t="s">
        <v>28</v>
      </c>
      <c r="C18" s="14">
        <v>896</v>
      </c>
      <c r="D18" s="10"/>
      <c r="E18" s="11">
        <f t="shared" ref="E18:E19" si="1">IF(D18="Yes",$C18*SUM($D$8:$D$12),0)</f>
        <v>0</v>
      </c>
    </row>
    <row r="19" spans="1:5" x14ac:dyDescent="0.35">
      <c r="A19" s="7" t="s">
        <v>83</v>
      </c>
      <c r="B19" s="34" t="s">
        <v>82</v>
      </c>
      <c r="C19" s="14">
        <v>86</v>
      </c>
      <c r="D19" s="10"/>
      <c r="E19" s="11">
        <f t="shared" si="1"/>
        <v>0</v>
      </c>
    </row>
    <row r="20" spans="1:5" ht="15" thickBot="1" x14ac:dyDescent="0.4">
      <c r="A20" s="7" t="s">
        <v>84</v>
      </c>
      <c r="B20" s="34" t="s">
        <v>82</v>
      </c>
      <c r="C20" s="14">
        <v>446</v>
      </c>
      <c r="D20" s="10"/>
      <c r="E20" s="11">
        <f t="shared" ref="E20" si="2">IF(D20="Yes",$C20*SUM($D$8:$D$12),0)</f>
        <v>0</v>
      </c>
    </row>
    <row r="21" spans="1:5" ht="18" customHeight="1" thickTop="1" thickBot="1" x14ac:dyDescent="0.4">
      <c r="A21" s="80" t="s">
        <v>48</v>
      </c>
      <c r="B21" s="81"/>
      <c r="C21" s="81"/>
      <c r="D21" s="81"/>
      <c r="E21" s="82"/>
    </row>
    <row r="22" spans="1:5" ht="58.5" thickTop="1" x14ac:dyDescent="0.35">
      <c r="A22" s="25" t="s">
        <v>87</v>
      </c>
      <c r="B22" s="26" t="s">
        <v>62</v>
      </c>
      <c r="C22" s="27">
        <v>251</v>
      </c>
      <c r="D22" s="28"/>
      <c r="E22" s="29">
        <f>IF(D22="Yes",$C22*SUM($D$8:$D$12),0)</f>
        <v>0</v>
      </c>
    </row>
    <row r="23" spans="1:5" ht="29" x14ac:dyDescent="0.35">
      <c r="A23" s="7" t="s">
        <v>86</v>
      </c>
      <c r="B23" s="30" t="s">
        <v>85</v>
      </c>
      <c r="C23" s="44">
        <v>590</v>
      </c>
      <c r="D23" s="28"/>
      <c r="E23" s="11">
        <f t="shared" ref="E23" si="3">IF(D23="Yes",$C23*SUM($D$8:$D$12),0)</f>
        <v>0</v>
      </c>
    </row>
    <row r="24" spans="1:5" ht="29" x14ac:dyDescent="0.35">
      <c r="A24" s="7" t="s">
        <v>63</v>
      </c>
      <c r="B24" s="30" t="s">
        <v>64</v>
      </c>
      <c r="C24" s="44">
        <v>283</v>
      </c>
      <c r="D24" s="28"/>
      <c r="E24" s="11">
        <f t="shared" ref="E24:E34" si="4">IF(D24="Yes",$C24*SUM($D$8:$D$12),0)</f>
        <v>0</v>
      </c>
    </row>
    <row r="25" spans="1:5" ht="43.5" x14ac:dyDescent="0.35">
      <c r="A25" s="7" t="s">
        <v>88</v>
      </c>
      <c r="B25" s="30" t="s">
        <v>65</v>
      </c>
      <c r="C25" s="44">
        <v>1374</v>
      </c>
      <c r="D25" s="28"/>
      <c r="E25" s="11">
        <f t="shared" si="4"/>
        <v>0</v>
      </c>
    </row>
    <row r="26" spans="1:5" ht="43.5" x14ac:dyDescent="0.35">
      <c r="A26" s="7" t="s">
        <v>89</v>
      </c>
      <c r="B26" s="30" t="s">
        <v>49</v>
      </c>
      <c r="C26" s="44">
        <v>319</v>
      </c>
      <c r="D26" s="10"/>
      <c r="E26" s="32">
        <f t="shared" si="4"/>
        <v>0</v>
      </c>
    </row>
    <row r="27" spans="1:5" ht="50.5" customHeight="1" x14ac:dyDescent="0.35">
      <c r="A27" s="31" t="s">
        <v>66</v>
      </c>
      <c r="B27" s="30" t="s">
        <v>67</v>
      </c>
      <c r="C27" s="45">
        <v>2219</v>
      </c>
      <c r="D27" s="10"/>
      <c r="E27" s="11">
        <f t="shared" si="4"/>
        <v>0</v>
      </c>
    </row>
    <row r="28" spans="1:5" ht="40.5" customHeight="1" x14ac:dyDescent="0.35">
      <c r="A28" s="46" t="s">
        <v>68</v>
      </c>
      <c r="B28" s="30" t="s">
        <v>69</v>
      </c>
      <c r="C28" s="47">
        <v>422</v>
      </c>
      <c r="D28" s="10"/>
      <c r="E28" s="11">
        <f t="shared" si="4"/>
        <v>0</v>
      </c>
    </row>
    <row r="29" spans="1:5" ht="52.5" customHeight="1" x14ac:dyDescent="0.35">
      <c r="A29" s="48" t="s">
        <v>70</v>
      </c>
      <c r="B29" s="30" t="s">
        <v>71</v>
      </c>
      <c r="C29" s="49">
        <v>712</v>
      </c>
      <c r="D29" s="28"/>
      <c r="E29" s="11">
        <f t="shared" si="4"/>
        <v>0</v>
      </c>
    </row>
    <row r="30" spans="1:5" ht="35.5" customHeight="1" x14ac:dyDescent="0.35">
      <c r="A30" s="48" t="s">
        <v>72</v>
      </c>
      <c r="B30" s="30" t="s">
        <v>73</v>
      </c>
      <c r="C30" s="49">
        <v>530</v>
      </c>
      <c r="D30" s="28"/>
      <c r="E30" s="11">
        <f t="shared" si="4"/>
        <v>0</v>
      </c>
    </row>
    <row r="31" spans="1:5" ht="20.149999999999999" customHeight="1" x14ac:dyDescent="0.35">
      <c r="A31" s="7" t="s">
        <v>74</v>
      </c>
      <c r="B31" s="30" t="s">
        <v>75</v>
      </c>
      <c r="C31" s="44">
        <v>384</v>
      </c>
      <c r="D31" s="28"/>
      <c r="E31" s="11">
        <f t="shared" ref="E31:E32" si="5">IF(D31="Yes",$C31*SUM($D$8:$D$11),0)</f>
        <v>0</v>
      </c>
    </row>
    <row r="32" spans="1:5" x14ac:dyDescent="0.35">
      <c r="A32" s="7" t="s">
        <v>76</v>
      </c>
      <c r="B32" s="30" t="s">
        <v>77</v>
      </c>
      <c r="C32" s="44">
        <v>608</v>
      </c>
      <c r="D32" s="28"/>
      <c r="E32" s="11">
        <f t="shared" si="5"/>
        <v>0</v>
      </c>
    </row>
    <row r="33" spans="1:5" ht="18" customHeight="1" x14ac:dyDescent="0.35">
      <c r="A33" s="7" t="s">
        <v>78</v>
      </c>
      <c r="B33" s="30" t="s">
        <v>51</v>
      </c>
      <c r="C33" s="44">
        <v>1163</v>
      </c>
      <c r="D33" s="28"/>
      <c r="E33" s="11">
        <f t="shared" si="4"/>
        <v>0</v>
      </c>
    </row>
    <row r="34" spans="1:5" ht="30.65" customHeight="1" x14ac:dyDescent="0.35">
      <c r="A34" s="7" t="s">
        <v>79</v>
      </c>
      <c r="B34" s="30" t="s">
        <v>80</v>
      </c>
      <c r="C34" s="44">
        <v>683</v>
      </c>
      <c r="D34" s="28"/>
      <c r="E34" s="11">
        <f t="shared" si="4"/>
        <v>0</v>
      </c>
    </row>
    <row r="35" spans="1:5" ht="72.5" x14ac:dyDescent="0.35">
      <c r="A35" s="7" t="s">
        <v>81</v>
      </c>
      <c r="B35" s="30" t="s">
        <v>50</v>
      </c>
      <c r="C35" s="14">
        <v>1180</v>
      </c>
      <c r="D35" s="28"/>
      <c r="E35" s="11">
        <f>IF(D35="Yes",$C35*SUM($D$8:$D$12),0)</f>
        <v>0</v>
      </c>
    </row>
    <row r="36" spans="1:5" ht="47" x14ac:dyDescent="0.35">
      <c r="A36" s="7" t="s">
        <v>52</v>
      </c>
      <c r="B36" s="30" t="s">
        <v>53</v>
      </c>
      <c r="C36" s="14">
        <v>860</v>
      </c>
      <c r="D36" s="28"/>
      <c r="E36" s="11">
        <f>IF(D36="Yes",$C36*SUM($D$8:$D$12),0)</f>
        <v>0</v>
      </c>
    </row>
    <row r="37" spans="1:5" x14ac:dyDescent="0.35">
      <c r="A37" s="72" t="s">
        <v>29</v>
      </c>
      <c r="B37" s="73"/>
      <c r="C37" s="74"/>
      <c r="D37" s="8" t="s">
        <v>30</v>
      </c>
      <c r="E37" s="15">
        <f>IF(SUM(D8:D11)=0,0,SUM(E8:E36)/SUM(D8:D11))</f>
        <v>0</v>
      </c>
    </row>
    <row r="38" spans="1:5" ht="20.149999999999999" customHeight="1" x14ac:dyDescent="0.45">
      <c r="A38" s="69" t="s">
        <v>31</v>
      </c>
      <c r="B38" s="70"/>
      <c r="C38" s="70"/>
      <c r="D38" s="70"/>
      <c r="E38" s="71"/>
    </row>
    <row r="39" spans="1:5" ht="18.649999999999999" customHeight="1" x14ac:dyDescent="0.35">
      <c r="A39" s="75" t="s">
        <v>32</v>
      </c>
      <c r="B39" s="76"/>
      <c r="C39" s="76"/>
      <c r="D39" s="77"/>
      <c r="E39" s="11">
        <f>ROUND(0.0035*E37,2)</f>
        <v>0</v>
      </c>
    </row>
    <row r="40" spans="1:5" ht="17.5" customHeight="1" x14ac:dyDescent="0.35">
      <c r="A40" s="75" t="s">
        <v>33</v>
      </c>
      <c r="B40" s="76"/>
      <c r="C40" s="76"/>
      <c r="D40" s="77"/>
      <c r="E40" s="11">
        <f>5*2.25</f>
        <v>11.25</v>
      </c>
    </row>
    <row r="41" spans="1:5" ht="18" customHeight="1" x14ac:dyDescent="0.35">
      <c r="A41" s="75" t="s">
        <v>34</v>
      </c>
      <c r="B41" s="76"/>
      <c r="C41" s="76"/>
      <c r="D41" s="77"/>
      <c r="E41" s="11">
        <v>18</v>
      </c>
    </row>
    <row r="42" spans="1:5" ht="20.149999999999999" customHeight="1" x14ac:dyDescent="0.35">
      <c r="A42" s="72" t="s">
        <v>35</v>
      </c>
      <c r="B42" s="73"/>
      <c r="C42" s="74"/>
      <c r="D42" s="8" t="s">
        <v>30</v>
      </c>
      <c r="E42" s="11">
        <f>IF(SUM(E37:E41)&lt;100,0,SUM(E37:E41))</f>
        <v>0</v>
      </c>
    </row>
    <row r="43" spans="1:5" x14ac:dyDescent="0.35">
      <c r="A43" s="72" t="s">
        <v>36</v>
      </c>
      <c r="B43" s="73"/>
      <c r="C43" s="74"/>
      <c r="D43" s="8" t="str">
        <f>IF(SUM(D8:D11)=0,"",IF(SUM(D8:D11)=1,"1 Vehicle",SUM(D8:D11)&amp;" Vehicles"))</f>
        <v/>
      </c>
      <c r="E43" s="11">
        <f>E42*SUM(D8:D11)</f>
        <v>0</v>
      </c>
    </row>
    <row r="44" spans="1:5" ht="18" customHeight="1" x14ac:dyDescent="0.45">
      <c r="A44" s="69" t="s">
        <v>37</v>
      </c>
      <c r="B44" s="70"/>
      <c r="C44" s="70"/>
      <c r="D44" s="70"/>
      <c r="E44" s="71"/>
    </row>
    <row r="45" spans="1:5" ht="30.65" customHeight="1" x14ac:dyDescent="0.35">
      <c r="A45" s="16" t="s">
        <v>45</v>
      </c>
      <c r="B45" s="78"/>
      <c r="C45" s="79"/>
      <c r="D45" s="17" t="s">
        <v>38</v>
      </c>
      <c r="E45" s="18"/>
    </row>
    <row r="46" spans="1:5" x14ac:dyDescent="0.35">
      <c r="A46" s="16" t="s">
        <v>39</v>
      </c>
      <c r="B46" s="68"/>
      <c r="C46" s="68"/>
      <c r="D46" s="17" t="s">
        <v>44</v>
      </c>
      <c r="E46" s="22"/>
    </row>
    <row r="47" spans="1:5" x14ac:dyDescent="0.35">
      <c r="A47" s="16" t="s">
        <v>40</v>
      </c>
      <c r="B47" s="68"/>
      <c r="C47" s="68"/>
      <c r="D47" s="17" t="s">
        <v>41</v>
      </c>
      <c r="E47" s="18"/>
    </row>
    <row r="48" spans="1:5" ht="18.5" x14ac:dyDescent="0.45">
      <c r="A48" s="83" t="s">
        <v>42</v>
      </c>
      <c r="B48" s="84"/>
      <c r="C48" s="84"/>
      <c r="D48" s="84"/>
      <c r="E48" s="85"/>
    </row>
    <row r="49" spans="1:5" x14ac:dyDescent="0.35">
      <c r="A49" s="35" t="s">
        <v>8</v>
      </c>
      <c r="B49" s="86" t="s">
        <v>54</v>
      </c>
      <c r="C49" s="87"/>
      <c r="D49" s="36" t="s">
        <v>43</v>
      </c>
      <c r="E49" s="37">
        <v>310030443</v>
      </c>
    </row>
    <row r="50" spans="1:5" x14ac:dyDescent="0.35">
      <c r="A50" s="38" t="s">
        <v>39</v>
      </c>
      <c r="B50" s="88" t="s">
        <v>55</v>
      </c>
      <c r="C50" s="89"/>
      <c r="D50" s="89"/>
      <c r="E50" s="90"/>
    </row>
    <row r="51" spans="1:5" ht="15" thickBot="1" x14ac:dyDescent="0.4">
      <c r="A51" s="39" t="s">
        <v>40</v>
      </c>
      <c r="B51" s="91" t="s">
        <v>56</v>
      </c>
      <c r="C51" s="92"/>
      <c r="D51" s="92"/>
      <c r="E51" s="93"/>
    </row>
    <row r="52" spans="1:5" ht="15" thickTop="1" x14ac:dyDescent="0.35"/>
  </sheetData>
  <sheetProtection algorithmName="SHA-512" hashValue="QdcKVEUSzUkBSgeSbuDKy91QtKJSaLD3OoeRu2FypvEUEs9bL0FejeE7Z24Vw50E7XFHG6Ytk+ILoKfEuBoehg==" saltValue="reOCjKrLifzFZZHxwE2uBQ==" spinCount="100000" sheet="1" objects="1" scenarios="1"/>
  <dataConsolidate/>
  <mergeCells count="24">
    <mergeCell ref="B47:C47"/>
    <mergeCell ref="A48:E48"/>
    <mergeCell ref="B49:C49"/>
    <mergeCell ref="B50:E50"/>
    <mergeCell ref="B51:E51"/>
    <mergeCell ref="B46:C46"/>
    <mergeCell ref="A12:E12"/>
    <mergeCell ref="A16:E16"/>
    <mergeCell ref="A37:C37"/>
    <mergeCell ref="A38:E38"/>
    <mergeCell ref="A39:D39"/>
    <mergeCell ref="A40:D40"/>
    <mergeCell ref="A41:D41"/>
    <mergeCell ref="A42:C42"/>
    <mergeCell ref="A43:C43"/>
    <mergeCell ref="A44:E44"/>
    <mergeCell ref="B45:C45"/>
    <mergeCell ref="A21:E21"/>
    <mergeCell ref="A9:E9"/>
    <mergeCell ref="A1:E1"/>
    <mergeCell ref="A2:E2"/>
    <mergeCell ref="A3:E3"/>
    <mergeCell ref="D5:E5"/>
    <mergeCell ref="A6:E6"/>
  </mergeCells>
  <dataValidations count="3">
    <dataValidation type="custom" allowBlank="1" showInputMessage="1" showErrorMessage="1" error="Only one vehicle configuration may be used on each spreadsheet." sqref="D11">
      <formula1>IF(SUM(D8)=0,TRUE,FALSE)</formula1>
    </dataValidation>
    <dataValidation type="custom" allowBlank="1" showInputMessage="1" showErrorMessage="1" error="Only one vehicle configuration may be used on each spreadsheet." sqref="D8">
      <formula1>IF(SUM(D11:D11)=0,TRUE,FALSE)</formula1>
    </dataValidation>
    <dataValidation type="list" allowBlank="1" showInputMessage="1" showErrorMessage="1" error="Only Yes or No may be entered." sqref="D22:D36 D18:D20">
      <formula1>"Yes, No"</formula1>
    </dataValidation>
  </dataValidations>
  <pageMargins left="0.7" right="0.7" top="0.75" bottom="0.75" header="0.3" footer="0.3"/>
  <pageSetup scale="64" fitToWidth="0" orientation="portrait" r:id="rId1"/>
  <headerFooter>
    <oddHeader>&amp;CPO# ___________________________&amp;R&amp;P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Amy Gotreaux</cp:lastModifiedBy>
  <cp:lastPrinted>2019-12-26T16:26:58Z</cp:lastPrinted>
  <dcterms:created xsi:type="dcterms:W3CDTF">2019-01-03T17:12:04Z</dcterms:created>
  <dcterms:modified xsi:type="dcterms:W3CDTF">2021-10-07T12:41:07Z</dcterms:modified>
</cp:coreProperties>
</file>