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 - Vehicle Order Sheets\6.1.2023 Award - Order Sheets\"/>
    </mc:Choice>
  </mc:AlternateContent>
  <bookViews>
    <workbookView xWindow="-28640" yWindow="2160" windowWidth="21600" windowHeight="11390"/>
  </bookViews>
  <sheets>
    <sheet name="Line 8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38" i="1"/>
  <c r="E37" i="1"/>
  <c r="E36" i="1"/>
  <c r="E35" i="1"/>
  <c r="E34" i="1"/>
  <c r="E33" i="1"/>
  <c r="E32" i="1"/>
  <c r="E31" i="1"/>
  <c r="E30" i="1"/>
  <c r="E29" i="1"/>
  <c r="E28" i="1"/>
  <c r="E27" i="1"/>
  <c r="E26" i="1"/>
  <c r="E25" i="1"/>
  <c r="E24" i="1"/>
  <c r="E23" i="1"/>
  <c r="E22" i="1"/>
  <c r="E12" i="1"/>
  <c r="E13" i="1"/>
  <c r="E14" i="1"/>
  <c r="E8" i="1" l="1"/>
  <c r="E11" i="1" l="1"/>
  <c r="E52" i="1" l="1"/>
  <c r="E51" i="1"/>
  <c r="E50" i="1"/>
  <c r="E49" i="1"/>
  <c r="E48" i="1"/>
  <c r="E47" i="1"/>
  <c r="E46" i="1"/>
  <c r="E45" i="1"/>
  <c r="E44" i="1"/>
  <c r="E43" i="1"/>
  <c r="E42" i="1"/>
  <c r="E41" i="1"/>
  <c r="E53" i="1" l="1"/>
  <c r="E55" i="1" s="1"/>
  <c r="E58" i="1" s="1"/>
  <c r="E59" i="1" s="1"/>
  <c r="D59" i="1"/>
</calcChain>
</file>

<file path=xl/sharedStrings.xml><?xml version="1.0" encoding="utf-8"?>
<sst xmlns="http://schemas.openxmlformats.org/spreadsheetml/2006/main" count="130" uniqueCount="114">
  <si>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</si>
  <si>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</si>
  <si>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</si>
  <si>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</si>
  <si>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</si>
  <si>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</si>
  <si>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</si>
  <si>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</si>
  <si>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</si>
  <si>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</si>
  <si>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</si>
  <si>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</si>
  <si>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</si>
  <si>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</si>
  <si>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</si>
  <si>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</si>
  <si>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</si>
  <si>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</si>
  <si>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</si>
  <si>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</si>
  <si>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</si>
  <si>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</si>
  <si>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</si>
  <si>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</si>
  <si>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Daytime Running Lamps</t>
  </si>
  <si>
    <t>(Z1) Oxford White</t>
  </si>
  <si>
    <t>(PQ) Race Red</t>
  </si>
  <si>
    <t>Trim Type 1</t>
  </si>
  <si>
    <t>Skid Plate Package</t>
  </si>
  <si>
    <t>41P</t>
  </si>
  <si>
    <t>High Capacity Trailer Tow Package</t>
  </si>
  <si>
    <t>Power Equipment Group (Includes power windows and door locks)</t>
  </si>
  <si>
    <t>90L</t>
  </si>
  <si>
    <t>Cruise Control</t>
  </si>
  <si>
    <t>Speed Limitation - 75 MPH</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</si>
  <si>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</si>
  <si>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</si>
  <si>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</si>
  <si>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</si>
  <si>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</si>
  <si>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Delivery Point of Contact Name:</t>
  </si>
  <si>
    <t>LPAA Approval No</t>
  </si>
  <si>
    <t>Phone:</t>
  </si>
  <si>
    <t>Email:</t>
  </si>
  <si>
    <t>Shopping Cart</t>
  </si>
  <si>
    <t>Vendor Information</t>
  </si>
  <si>
    <t>Mike Solomon</t>
  </si>
  <si>
    <t xml:space="preserve">Vendor No. </t>
  </si>
  <si>
    <t>337-332-2145</t>
  </si>
  <si>
    <t>msolomon@courtesyautomotive.com</t>
  </si>
  <si>
    <t>LA DEQ Waste Tire Fee (5 tires X $2.25 each)</t>
  </si>
  <si>
    <t>Order Sheet Instructions</t>
  </si>
  <si>
    <t>Bodies</t>
  </si>
  <si>
    <t>Service Body: DRW 60" CA</t>
  </si>
  <si>
    <t>6108DJ54</t>
  </si>
  <si>
    <t>Service Body: DRW 60" CA w/ Flip Tops</t>
  </si>
  <si>
    <t>6108DFJ</t>
  </si>
  <si>
    <t>Service Body: DRW 84" CA</t>
  </si>
  <si>
    <t>6132D54J</t>
  </si>
  <si>
    <t>Service Body: DRW 84" CA w/ Flip Tops</t>
  </si>
  <si>
    <t>6132D54FJ</t>
  </si>
  <si>
    <t>Gooseneck Body: DRW 60" CA</t>
  </si>
  <si>
    <t>Flat Bed: DRW 60" CA</t>
  </si>
  <si>
    <t>Gooseneck Body: DRW 84" CA</t>
  </si>
  <si>
    <t>Flat Bed: DRW 84" CA</t>
  </si>
  <si>
    <t>Flat Bed: 108" CA</t>
  </si>
  <si>
    <t>PVMXT-143C</t>
  </si>
  <si>
    <t>Flat Bed: 120" CA</t>
  </si>
  <si>
    <t>PVMXT-163C</t>
  </si>
  <si>
    <t>Dump Body: DRW 60" CA</t>
  </si>
  <si>
    <t>Dump Body: DRW 84" CA</t>
  </si>
  <si>
    <t>X8L (4.88 ratio)</t>
  </si>
  <si>
    <t>(UM) Agate Black Metallic</t>
  </si>
  <si>
    <t>65M</t>
  </si>
  <si>
    <t>65C</t>
  </si>
  <si>
    <t>Suspension Pkg., Extra Heavy Svc. Front</t>
  </si>
  <si>
    <t>67X</t>
  </si>
  <si>
    <t>Suspension Pkg., Heavy Svc. Front</t>
  </si>
  <si>
    <t>67H</t>
  </si>
  <si>
    <t>Rear veiw camera &amp; prep kit</t>
  </si>
  <si>
    <t>Upfitter Interface Module</t>
  </si>
  <si>
    <t>18A</t>
  </si>
  <si>
    <t xml:space="preserve">Cab Steps </t>
  </si>
  <si>
    <t>18B</t>
  </si>
  <si>
    <t>W4G-650A</t>
  </si>
  <si>
    <t>W4H-650A</t>
  </si>
  <si>
    <t xml:space="preserve">4WD w/ 6.7L Diesel </t>
  </si>
  <si>
    <t>Cloth 40/20/40 Split Bench</t>
  </si>
  <si>
    <t>Axle, Limited Slip 6.7L</t>
  </si>
  <si>
    <t>Axle, Limited Slip 6.8L</t>
  </si>
  <si>
    <t>CM DT-9</t>
  </si>
  <si>
    <t>CM DT-11</t>
  </si>
  <si>
    <t>RUGBY 9'</t>
  </si>
  <si>
    <t>RUGBY 11'</t>
  </si>
  <si>
    <t>Agency Name</t>
  </si>
  <si>
    <t>180-365 Days</t>
  </si>
  <si>
    <t>Ford F-450 Diesel Crew 
Cab Chassis</t>
  </si>
  <si>
    <t>DRW w/6.7L Diesel</t>
  </si>
  <si>
    <t>DRW w/7.3L Gas</t>
  </si>
  <si>
    <t xml:space="preserve">169" WB </t>
  </si>
  <si>
    <t>4WD w/7.3L Gas</t>
  </si>
  <si>
    <t>Warranty Term:  3 yr/36,000 miles bumper-to-bumper and 5yr/60,000 miles powertrain</t>
  </si>
  <si>
    <t>(UX) Ingot Silver</t>
  </si>
  <si>
    <t>(M7) Carbonized Gray Metallic</t>
  </si>
  <si>
    <t>(HX) Antimatter Blue Metallic</t>
  </si>
  <si>
    <t>All Season BSW Max Traction Tires Six 
(Must Select 4x4)</t>
  </si>
  <si>
    <t>TGK</t>
  </si>
  <si>
    <t>STD</t>
  </si>
  <si>
    <t>Fuel Tank, 28.5 Gallon Midship 
(Outside Frame)</t>
  </si>
  <si>
    <t>Fuel Tank, Dual Diesel (28.5 &amp; 40 Gal.)
(Outside Frame)</t>
  </si>
  <si>
    <t>4x4 Electronic Shift-On-The-Fly</t>
  </si>
  <si>
    <t xml:space="preserve">X4N (4.10 ratio) /X4L(4.30) </t>
  </si>
  <si>
    <t>W4H-650a</t>
  </si>
  <si>
    <t>RWD/2WD 84" CA 6.7L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</si>
</sst>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sz val="12"/>
      <name val="Calibri"/>
      <family val="2"/>
      <scheme val="minor"/>
    </font>
    <font>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0" fillId="2" borderId="19" xfId="0" applyFill="1" applyBorder="1" applyProtection="1">
      <protection locked="0"/>
    </xf>
    <xf numFmtId="44" fontId="0" fillId="0" borderId="20" xfId="0" applyNumberFormat="1" applyBorder="1" applyProtection="1">
      <protection hidden="1"/>
    </xf>
    <xf numFmtId="44" fontId="0" fillId="0" borderId="20" xfId="0" applyNumberFormat="1" applyBorder="1" applyAlignment="1" applyProtection="1">
      <alignment horizontal="center"/>
      <protection hidden="1"/>
    </xf>
    <xf numFmtId="0" fontId="3" fillId="0" borderId="0" xfId="0" applyFont="1"/>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vertic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2" borderId="22" xfId="0" applyFont="1" applyFill="1" applyBorder="1" applyAlignment="1" applyProtection="1">
      <alignment horizontal="center" wrapText="1"/>
      <protection locked="0"/>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44" fontId="3" fillId="0" borderId="19" xfId="1" applyFont="1" applyFill="1" applyBorder="1" applyAlignment="1" applyProtection="1">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44" fontId="3" fillId="0" borderId="19" xfId="1" applyFont="1" applyBorder="1" applyAlignment="1" applyProtection="1">
      <alignment horizontal="right"/>
      <protection hidden="1"/>
    </xf>
    <xf numFmtId="0" fontId="3" fillId="5" borderId="19" xfId="0" applyFont="1" applyFill="1" applyBorder="1" applyAlignment="1" applyProtection="1">
      <alignment horizontal="center" wrapText="1"/>
      <protection hidden="1"/>
    </xf>
    <xf numFmtId="8" fontId="3" fillId="5" borderId="19" xfId="1" applyNumberFormat="1" applyFont="1" applyFill="1" applyBorder="1" applyAlignment="1" applyProtection="1">
      <protection hidden="1"/>
    </xf>
    <xf numFmtId="0" fontId="3" fillId="0" borderId="19" xfId="0" applyFont="1" applyBorder="1"/>
    <xf numFmtId="0" fontId="3" fillId="5" borderId="19" xfId="0" applyFont="1" applyFill="1" applyBorder="1"/>
    <xf numFmtId="44" fontId="3" fillId="5" borderId="20" xfId="0" applyNumberFormat="1" applyFont="1" applyFill="1" applyBorder="1" applyProtection="1">
      <protection hidden="1"/>
    </xf>
    <xf numFmtId="0" fontId="3" fillId="0" borderId="18" xfId="0" applyFont="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23" xfId="0" applyFont="1" applyBorder="1" applyAlignment="1">
      <alignment horizontal="right"/>
    </xf>
    <xf numFmtId="0" fontId="3" fillId="2" borderId="20" xfId="0" applyFont="1" applyFill="1" applyBorder="1" applyAlignment="1" applyProtection="1">
      <alignment horizontal="left"/>
      <protection locked="0"/>
    </xf>
    <xf numFmtId="0" fontId="5" fillId="0" borderId="11" xfId="0" applyFont="1" applyBorder="1" applyAlignment="1" applyProtection="1">
      <alignment horizontal="center" vertical="center"/>
      <protection hidden="1"/>
    </xf>
    <xf numFmtId="0" fontId="3" fillId="2" borderId="20" xfId="0" applyFont="1" applyFill="1" applyBorder="1" applyAlignment="1" applyProtection="1">
      <alignment horizontal="left" wrapText="1"/>
      <protection locked="0"/>
    </xf>
    <xf numFmtId="0" fontId="7" fillId="0" borderId="13" xfId="0" applyFont="1" applyBorder="1" applyAlignment="1" applyProtection="1">
      <alignment horizontal="center" vertic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7" fillId="0" borderId="0" xfId="0" applyFont="1"/>
    <xf numFmtId="0" fontId="9" fillId="0" borderId="22" xfId="0" applyFont="1" applyBorder="1" applyAlignment="1" applyProtection="1">
      <alignment horizontal="right" wrapText="1"/>
      <protection hidden="1"/>
    </xf>
    <xf numFmtId="0" fontId="8" fillId="2" borderId="22" xfId="0" applyFont="1" applyFill="1" applyBorder="1" applyAlignment="1" applyProtection="1">
      <alignment horizontal="right" wrapText="1"/>
      <protection locked="0"/>
    </xf>
    <xf numFmtId="0" fontId="9" fillId="0" borderId="21" xfId="0" applyFont="1" applyBorder="1" applyAlignment="1" applyProtection="1">
      <alignment horizontal="right" wrapText="1"/>
      <protection hidden="1"/>
    </xf>
    <xf numFmtId="44" fontId="3" fillId="5" borderId="19" xfId="1" applyFont="1" applyFill="1" applyBorder="1" applyAlignment="1" applyProtection="1">
      <alignment horizontal="right"/>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6" xfId="0"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5" borderId="4" xfId="0" applyFont="1" applyFill="1" applyBorder="1" applyAlignment="1" applyProtection="1">
      <alignment horizontal="right"/>
      <protection hidden="1"/>
    </xf>
    <xf numFmtId="0" fontId="3" fillId="5" borderId="5" xfId="0" applyFont="1" applyFill="1" applyBorder="1" applyAlignment="1" applyProtection="1">
      <alignment horizontal="right"/>
      <protection hidden="1"/>
    </xf>
    <xf numFmtId="0" fontId="3" fillId="5" borderId="25" xfId="0" applyFont="1" applyFill="1" applyBorder="1" applyAlignment="1" applyProtection="1">
      <alignment horizontal="right"/>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9" fillId="0" borderId="24" xfId="0" applyFont="1" applyBorder="1" applyAlignment="1" applyProtection="1">
      <alignment horizontal="center" wrapText="1"/>
      <protection hidden="1"/>
    </xf>
    <xf numFmtId="0" fontId="9" fillId="0" borderId="25" xfId="0" applyFont="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8"/>
  <sheetViews>
    <sheetView tabSelected="1" view="pageLayout" zoomScaleNormal="100" workbookViewId="0">
      <selection activeCell="C19" sqref="C19:D19"/>
    </sheetView>
  </sheetViews>
  <sheetFormatPr defaultColWidth="8.81640625" defaultRowHeight="14.5" x14ac:dyDescent="0.35"/>
  <cols>
    <col min="1" max="1" width="33.54296875" style="4" customWidth="1"/>
    <col min="2" max="2" width="14.453125" style="4" customWidth="1"/>
    <col min="3" max="3" width="16.54296875" style="4" customWidth="1"/>
    <col min="4" max="4" width="15.1796875" style="4" customWidth="1"/>
    <col min="5" max="5" width="16.54296875" style="4" customWidth="1"/>
    <col min="6" max="16384" width="8.81640625" style="4"/>
  </cols>
  <sheetData>
    <row r="1" spans="1:5" ht="27.25" customHeight="1" thickTop="1" x14ac:dyDescent="0.45">
      <c r="A1" s="78" t="s">
        <v>20</v>
      </c>
      <c r="B1" s="79"/>
      <c r="C1" s="79"/>
      <c r="D1" s="79"/>
      <c r="E1" s="80"/>
    </row>
    <row r="2" spans="1:5" ht="21" x14ac:dyDescent="0.5">
      <c r="A2" s="81" t="s">
        <v>51</v>
      </c>
      <c r="B2" s="82"/>
      <c r="C2" s="82"/>
      <c r="D2" s="82"/>
      <c r="E2" s="83"/>
    </row>
    <row r="3" spans="1:5" ht="167.15" customHeight="1" thickBot="1" x14ac:dyDescent="0.4">
      <c r="A3" s="84" t="s">
        <v>35</v>
      </c>
      <c r="B3" s="85"/>
      <c r="C3" s="85"/>
      <c r="D3" s="85"/>
      <c r="E3" s="86"/>
    </row>
    <row r="4" spans="1:5" ht="42.5" thickBot="1" x14ac:dyDescent="0.55000000000000004">
      <c r="A4" s="5" t="s">
        <v>96</v>
      </c>
      <c r="B4" s="36" t="s">
        <v>36</v>
      </c>
      <c r="C4" s="6">
        <v>88</v>
      </c>
      <c r="D4" s="36" t="s">
        <v>37</v>
      </c>
      <c r="E4" s="34" t="s">
        <v>95</v>
      </c>
    </row>
    <row r="5" spans="1:5" s="39" customFormat="1" ht="19" thickBot="1" x14ac:dyDescent="0.5">
      <c r="A5" s="37" t="s">
        <v>12</v>
      </c>
      <c r="B5" s="38">
        <v>4400023793</v>
      </c>
      <c r="C5" s="38" t="s">
        <v>13</v>
      </c>
      <c r="D5" s="87" t="s">
        <v>38</v>
      </c>
      <c r="E5" s="88"/>
    </row>
    <row r="6" spans="1:5" ht="21" x14ac:dyDescent="0.5">
      <c r="A6" s="75" t="s">
        <v>1</v>
      </c>
      <c r="B6" s="76"/>
      <c r="C6" s="76"/>
      <c r="D6" s="76"/>
      <c r="E6" s="77"/>
    </row>
    <row r="7" spans="1:5" x14ac:dyDescent="0.35">
      <c r="A7" s="7" t="s">
        <v>2</v>
      </c>
      <c r="B7" s="8" t="s">
        <v>3</v>
      </c>
      <c r="C7" s="8" t="s">
        <v>0</v>
      </c>
      <c r="D7" s="8" t="s">
        <v>4</v>
      </c>
      <c r="E7" s="9" t="s">
        <v>5</v>
      </c>
    </row>
    <row r="8" spans="1:5" x14ac:dyDescent="0.35">
      <c r="A8" s="10" t="s">
        <v>97</v>
      </c>
      <c r="B8" s="11" t="s">
        <v>84</v>
      </c>
      <c r="C8" s="12">
        <v>62089</v>
      </c>
      <c r="D8" s="1"/>
      <c r="E8" s="2">
        <f>$C8*D8</f>
        <v>0</v>
      </c>
    </row>
    <row r="9" spans="1:5" ht="18.5" x14ac:dyDescent="0.45">
      <c r="A9" s="61" t="s">
        <v>14</v>
      </c>
      <c r="B9" s="62"/>
      <c r="C9" s="62"/>
      <c r="D9" s="62"/>
      <c r="E9" s="63"/>
    </row>
    <row r="10" spans="1:5" x14ac:dyDescent="0.35">
      <c r="A10" s="15" t="s">
        <v>10</v>
      </c>
      <c r="B10" s="8" t="s">
        <v>3</v>
      </c>
      <c r="C10" s="8" t="s">
        <v>0</v>
      </c>
      <c r="D10" s="8" t="s">
        <v>4</v>
      </c>
      <c r="E10" s="9" t="s">
        <v>5</v>
      </c>
    </row>
    <row r="11" spans="1:5" x14ac:dyDescent="0.35">
      <c r="A11" s="10" t="s">
        <v>98</v>
      </c>
      <c r="B11" s="11" t="s">
        <v>84</v>
      </c>
      <c r="C11" s="12">
        <v>55643</v>
      </c>
      <c r="D11" s="13"/>
      <c r="E11" s="14">
        <f t="shared" ref="E11:E14" si="0">$C11*D11</f>
        <v>0</v>
      </c>
    </row>
    <row r="12" spans="1:5" x14ac:dyDescent="0.35">
      <c r="A12" s="10" t="s">
        <v>86</v>
      </c>
      <c r="B12" s="11" t="s">
        <v>85</v>
      </c>
      <c r="C12" s="12">
        <v>64318</v>
      </c>
      <c r="D12" s="13"/>
      <c r="E12" s="14">
        <f t="shared" si="0"/>
        <v>0</v>
      </c>
    </row>
    <row r="13" spans="1:5" x14ac:dyDescent="0.35">
      <c r="A13" s="10" t="s">
        <v>113</v>
      </c>
      <c r="B13" s="11" t="s">
        <v>99</v>
      </c>
      <c r="C13" s="12">
        <v>62260</v>
      </c>
      <c r="D13" s="13"/>
      <c r="E13" s="14">
        <f t="shared" si="0"/>
        <v>0</v>
      </c>
    </row>
    <row r="14" spans="1:5" x14ac:dyDescent="0.35">
      <c r="A14" s="10" t="s">
        <v>100</v>
      </c>
      <c r="B14" s="11" t="s">
        <v>112</v>
      </c>
      <c r="C14" s="12">
        <v>61089</v>
      </c>
      <c r="D14" s="13"/>
      <c r="E14" s="14">
        <f t="shared" si="0"/>
        <v>0</v>
      </c>
    </row>
    <row r="15" spans="1:5" customFormat="1" x14ac:dyDescent="0.35">
      <c r="A15" s="69" t="s">
        <v>101</v>
      </c>
      <c r="B15" s="70"/>
      <c r="C15" s="70"/>
      <c r="D15" s="70"/>
      <c r="E15" s="71"/>
    </row>
    <row r="16" spans="1:5" customFormat="1" ht="18.5" x14ac:dyDescent="0.45">
      <c r="A16" s="72" t="s">
        <v>21</v>
      </c>
      <c r="B16" s="73"/>
      <c r="C16" s="73"/>
      <c r="D16" s="73"/>
      <c r="E16" s="74"/>
    </row>
    <row r="17" spans="1:5" customFormat="1" ht="15.5" x14ac:dyDescent="0.35">
      <c r="A17" s="40" t="s">
        <v>72</v>
      </c>
      <c r="B17" s="41"/>
      <c r="C17" s="89" t="s">
        <v>102</v>
      </c>
      <c r="D17" s="90"/>
      <c r="E17" s="16"/>
    </row>
    <row r="18" spans="1:5" customFormat="1" ht="15.5" x14ac:dyDescent="0.35">
      <c r="A18" s="42" t="s">
        <v>103</v>
      </c>
      <c r="B18" s="41"/>
      <c r="C18" s="89" t="s">
        <v>26</v>
      </c>
      <c r="D18" s="90"/>
      <c r="E18" s="16"/>
    </row>
    <row r="19" spans="1:5" customFormat="1" ht="13.75" customHeight="1" x14ac:dyDescent="0.35">
      <c r="A19" s="42" t="s">
        <v>104</v>
      </c>
      <c r="B19" s="41"/>
      <c r="C19" s="89" t="s">
        <v>25</v>
      </c>
      <c r="D19" s="90"/>
      <c r="E19" s="16"/>
    </row>
    <row r="20" spans="1:5" ht="18.5" x14ac:dyDescent="0.45">
      <c r="A20" s="58" t="s">
        <v>6</v>
      </c>
      <c r="B20" s="59"/>
      <c r="C20" s="59"/>
      <c r="D20" s="59"/>
      <c r="E20" s="60"/>
    </row>
    <row r="21" spans="1:5" x14ac:dyDescent="0.35">
      <c r="A21" s="7" t="s">
        <v>22</v>
      </c>
      <c r="B21" s="8" t="s">
        <v>7</v>
      </c>
      <c r="C21" s="8" t="s">
        <v>8</v>
      </c>
      <c r="D21" s="8" t="s">
        <v>9</v>
      </c>
      <c r="E21" s="9" t="s">
        <v>5</v>
      </c>
    </row>
    <row r="22" spans="1:5" customFormat="1" x14ac:dyDescent="0.35">
      <c r="A22" s="10" t="s">
        <v>87</v>
      </c>
      <c r="B22" s="17" t="s">
        <v>27</v>
      </c>
      <c r="C22" s="18">
        <v>286</v>
      </c>
      <c r="D22" s="13"/>
      <c r="E22" s="14">
        <f t="shared" ref="E22:E39" si="1">IF(D22="Yes",$C22*SUM($D$8:$D$15),0)</f>
        <v>0</v>
      </c>
    </row>
    <row r="23" spans="1:5" customFormat="1" ht="29" x14ac:dyDescent="0.35">
      <c r="A23" s="10" t="s">
        <v>105</v>
      </c>
      <c r="B23" s="17" t="s">
        <v>106</v>
      </c>
      <c r="C23" s="19">
        <v>195</v>
      </c>
      <c r="D23" s="13"/>
      <c r="E23" s="14">
        <f t="shared" si="1"/>
        <v>0</v>
      </c>
    </row>
    <row r="24" spans="1:5" customFormat="1" x14ac:dyDescent="0.35">
      <c r="A24" s="20" t="s">
        <v>110</v>
      </c>
      <c r="B24" s="21">
        <v>213</v>
      </c>
      <c r="C24" s="43" t="s">
        <v>107</v>
      </c>
      <c r="D24" s="13"/>
      <c r="E24" s="14">
        <f t="shared" si="1"/>
        <v>0</v>
      </c>
    </row>
    <row r="25" spans="1:5" customFormat="1" ht="29" x14ac:dyDescent="0.35">
      <c r="A25" s="10" t="s">
        <v>108</v>
      </c>
      <c r="B25" s="17" t="s">
        <v>73</v>
      </c>
      <c r="C25" s="18">
        <v>114</v>
      </c>
      <c r="D25" s="13"/>
      <c r="E25" s="14">
        <f t="shared" si="1"/>
        <v>0</v>
      </c>
    </row>
    <row r="26" spans="1:5" customFormat="1" ht="29" x14ac:dyDescent="0.35">
      <c r="A26" s="10" t="s">
        <v>109</v>
      </c>
      <c r="B26" s="17" t="s">
        <v>74</v>
      </c>
      <c r="C26" s="18">
        <v>569</v>
      </c>
      <c r="D26" s="13"/>
      <c r="E26" s="14">
        <f t="shared" si="1"/>
        <v>0</v>
      </c>
    </row>
    <row r="27" spans="1:5" customFormat="1" x14ac:dyDescent="0.35">
      <c r="A27" s="10" t="s">
        <v>28</v>
      </c>
      <c r="B27" s="17" t="s">
        <v>29</v>
      </c>
      <c r="C27" s="18">
        <v>92</v>
      </c>
      <c r="D27" s="13"/>
      <c r="E27" s="14">
        <f t="shared" si="1"/>
        <v>0</v>
      </c>
    </row>
    <row r="28" spans="1:5" customFormat="1" x14ac:dyDescent="0.35">
      <c r="A28" s="10" t="s">
        <v>80</v>
      </c>
      <c r="B28" s="17" t="s">
        <v>81</v>
      </c>
      <c r="C28" s="23" t="s">
        <v>107</v>
      </c>
      <c r="D28" s="13"/>
      <c r="E28" s="14">
        <f t="shared" si="1"/>
        <v>0</v>
      </c>
    </row>
    <row r="29" spans="1:5" customFormat="1" x14ac:dyDescent="0.35">
      <c r="A29" s="10" t="s">
        <v>82</v>
      </c>
      <c r="B29" s="17" t="s">
        <v>83</v>
      </c>
      <c r="C29" s="18">
        <v>405</v>
      </c>
      <c r="D29" s="13"/>
      <c r="E29" s="14">
        <f t="shared" si="1"/>
        <v>0</v>
      </c>
    </row>
    <row r="30" spans="1:5" customFormat="1" x14ac:dyDescent="0.35">
      <c r="A30" s="20" t="s">
        <v>30</v>
      </c>
      <c r="B30" s="21">
        <v>535</v>
      </c>
      <c r="C30" s="22">
        <v>528</v>
      </c>
      <c r="D30" s="13"/>
      <c r="E30" s="14">
        <f t="shared" si="1"/>
        <v>0</v>
      </c>
    </row>
    <row r="31" spans="1:5" customFormat="1" ht="13.75" customHeight="1" x14ac:dyDescent="0.35">
      <c r="A31" s="10" t="s">
        <v>75</v>
      </c>
      <c r="B31" s="17" t="s">
        <v>76</v>
      </c>
      <c r="C31" s="18">
        <v>115</v>
      </c>
      <c r="D31" s="13"/>
      <c r="E31" s="14">
        <f t="shared" si="1"/>
        <v>0</v>
      </c>
    </row>
    <row r="32" spans="1:5" customFormat="1" x14ac:dyDescent="0.35">
      <c r="A32" s="10" t="s">
        <v>77</v>
      </c>
      <c r="B32" s="17" t="s">
        <v>78</v>
      </c>
      <c r="C32" s="18">
        <v>115</v>
      </c>
      <c r="D32" s="13"/>
      <c r="E32" s="14">
        <f t="shared" si="1"/>
        <v>0</v>
      </c>
    </row>
    <row r="33" spans="1:5" customFormat="1" x14ac:dyDescent="0.35">
      <c r="A33" s="10" t="s">
        <v>79</v>
      </c>
      <c r="B33" s="17">
        <v>872</v>
      </c>
      <c r="C33" s="18">
        <v>377</v>
      </c>
      <c r="D33" s="13"/>
      <c r="E33" s="14">
        <f t="shared" si="1"/>
        <v>0</v>
      </c>
    </row>
    <row r="34" spans="1:5" customFormat="1" ht="29" x14ac:dyDescent="0.35">
      <c r="A34" s="10" t="s">
        <v>31</v>
      </c>
      <c r="B34" s="17" t="s">
        <v>32</v>
      </c>
      <c r="C34" s="23" t="s">
        <v>107</v>
      </c>
      <c r="D34" s="13"/>
      <c r="E34" s="14">
        <f t="shared" si="1"/>
        <v>0</v>
      </c>
    </row>
    <row r="35" spans="1:5" customFormat="1" x14ac:dyDescent="0.35">
      <c r="A35" s="10" t="s">
        <v>33</v>
      </c>
      <c r="B35" s="17">
        <v>525</v>
      </c>
      <c r="C35" s="23" t="s">
        <v>107</v>
      </c>
      <c r="D35" s="13"/>
      <c r="E35" s="14">
        <f t="shared" si="1"/>
        <v>0</v>
      </c>
    </row>
    <row r="36" spans="1:5" customFormat="1" x14ac:dyDescent="0.35">
      <c r="A36" s="10" t="s">
        <v>34</v>
      </c>
      <c r="B36" s="17">
        <v>927</v>
      </c>
      <c r="C36" s="18">
        <v>73</v>
      </c>
      <c r="D36" s="13"/>
      <c r="E36" s="14">
        <f t="shared" si="1"/>
        <v>0</v>
      </c>
    </row>
    <row r="37" spans="1:5" customFormat="1" x14ac:dyDescent="0.35">
      <c r="A37" s="10" t="s">
        <v>24</v>
      </c>
      <c r="B37" s="17">
        <v>942</v>
      </c>
      <c r="C37" s="23" t="s">
        <v>107</v>
      </c>
      <c r="D37" s="13"/>
      <c r="E37" s="14">
        <f t="shared" si="1"/>
        <v>0</v>
      </c>
    </row>
    <row r="38" spans="1:5" customFormat="1" ht="30.75" customHeight="1" x14ac:dyDescent="0.35">
      <c r="A38" s="20" t="s">
        <v>88</v>
      </c>
      <c r="B38" s="24" t="s">
        <v>111</v>
      </c>
      <c r="C38" s="25">
        <v>360</v>
      </c>
      <c r="D38" s="13"/>
      <c r="E38" s="14">
        <f t="shared" si="1"/>
        <v>0</v>
      </c>
    </row>
    <row r="39" spans="1:5" customFormat="1" x14ac:dyDescent="0.35">
      <c r="A39" s="20" t="s">
        <v>89</v>
      </c>
      <c r="B39" s="24" t="s">
        <v>71</v>
      </c>
      <c r="C39" s="25">
        <v>360</v>
      </c>
      <c r="D39" s="13"/>
      <c r="E39" s="14">
        <f t="shared" si="1"/>
        <v>0</v>
      </c>
    </row>
    <row r="40" spans="1:5" ht="18.5" x14ac:dyDescent="0.45">
      <c r="A40" s="58" t="s">
        <v>52</v>
      </c>
      <c r="B40" s="59"/>
      <c r="C40" s="59"/>
      <c r="D40" s="59"/>
      <c r="E40" s="60"/>
    </row>
    <row r="41" spans="1:5" x14ac:dyDescent="0.35">
      <c r="A41" s="10" t="s">
        <v>53</v>
      </c>
      <c r="B41" s="17" t="s">
        <v>54</v>
      </c>
      <c r="C41" s="18">
        <v>10995</v>
      </c>
      <c r="D41" s="13"/>
      <c r="E41" s="14">
        <f t="shared" ref="E41:E52" si="2">IF(D41="Yes",$C41*SUM($D$8:$D$19),0)</f>
        <v>0</v>
      </c>
    </row>
    <row r="42" spans="1:5" x14ac:dyDescent="0.35">
      <c r="A42" s="20" t="s">
        <v>55</v>
      </c>
      <c r="B42" s="21" t="s">
        <v>56</v>
      </c>
      <c r="C42" s="22">
        <v>13778</v>
      </c>
      <c r="D42" s="13"/>
      <c r="E42" s="14">
        <f t="shared" si="2"/>
        <v>0</v>
      </c>
    </row>
    <row r="43" spans="1:5" x14ac:dyDescent="0.35">
      <c r="A43" s="20" t="s">
        <v>57</v>
      </c>
      <c r="B43" s="21" t="s">
        <v>58</v>
      </c>
      <c r="C43" s="22">
        <v>14189</v>
      </c>
      <c r="D43" s="13"/>
      <c r="E43" s="14">
        <f t="shared" si="2"/>
        <v>0</v>
      </c>
    </row>
    <row r="44" spans="1:5" x14ac:dyDescent="0.35">
      <c r="A44" s="20" t="s">
        <v>59</v>
      </c>
      <c r="B44" s="21" t="s">
        <v>60</v>
      </c>
      <c r="C44" s="22">
        <v>19672</v>
      </c>
      <c r="D44" s="13"/>
      <c r="E44" s="14">
        <f t="shared" si="2"/>
        <v>0</v>
      </c>
    </row>
    <row r="45" spans="1:5" x14ac:dyDescent="0.35">
      <c r="A45" s="20" t="s">
        <v>61</v>
      </c>
      <c r="B45" s="21" t="s">
        <v>90</v>
      </c>
      <c r="C45" s="22">
        <v>6518</v>
      </c>
      <c r="D45" s="13"/>
      <c r="E45" s="14">
        <f t="shared" si="2"/>
        <v>0</v>
      </c>
    </row>
    <row r="46" spans="1:5" x14ac:dyDescent="0.35">
      <c r="A46" s="20" t="s">
        <v>62</v>
      </c>
      <c r="B46" s="21" t="s">
        <v>90</v>
      </c>
      <c r="C46" s="22">
        <v>6148</v>
      </c>
      <c r="D46" s="13"/>
      <c r="E46" s="14">
        <f t="shared" si="2"/>
        <v>0</v>
      </c>
    </row>
    <row r="47" spans="1:5" x14ac:dyDescent="0.35">
      <c r="A47" s="20" t="s">
        <v>63</v>
      </c>
      <c r="B47" s="21" t="s">
        <v>91</v>
      </c>
      <c r="C47" s="22">
        <v>6817</v>
      </c>
      <c r="D47" s="13"/>
      <c r="E47" s="14">
        <f t="shared" si="2"/>
        <v>0</v>
      </c>
    </row>
    <row r="48" spans="1:5" x14ac:dyDescent="0.35">
      <c r="A48" s="20" t="s">
        <v>64</v>
      </c>
      <c r="B48" s="21" t="s">
        <v>91</v>
      </c>
      <c r="C48" s="22">
        <v>6849</v>
      </c>
      <c r="D48" s="13"/>
      <c r="E48" s="14">
        <f t="shared" si="2"/>
        <v>0</v>
      </c>
    </row>
    <row r="49" spans="1:5" x14ac:dyDescent="0.35">
      <c r="A49" s="20" t="s">
        <v>65</v>
      </c>
      <c r="B49" s="21" t="s">
        <v>66</v>
      </c>
      <c r="C49" s="22">
        <v>9829</v>
      </c>
      <c r="D49" s="13"/>
      <c r="E49" s="14">
        <f t="shared" si="2"/>
        <v>0</v>
      </c>
    </row>
    <row r="50" spans="1:5" x14ac:dyDescent="0.35">
      <c r="A50" s="20" t="s">
        <v>67</v>
      </c>
      <c r="B50" s="21" t="s">
        <v>68</v>
      </c>
      <c r="C50" s="22">
        <v>10192</v>
      </c>
      <c r="D50" s="13"/>
      <c r="E50" s="14">
        <f t="shared" si="2"/>
        <v>0</v>
      </c>
    </row>
    <row r="51" spans="1:5" x14ac:dyDescent="0.35">
      <c r="A51" s="20" t="s">
        <v>69</v>
      </c>
      <c r="B51" s="21" t="s">
        <v>92</v>
      </c>
      <c r="C51" s="22">
        <v>16596</v>
      </c>
      <c r="D51" s="13"/>
      <c r="E51" s="14">
        <f t="shared" si="2"/>
        <v>0</v>
      </c>
    </row>
    <row r="52" spans="1:5" x14ac:dyDescent="0.35">
      <c r="A52" s="20" t="s">
        <v>70</v>
      </c>
      <c r="B52" s="21" t="s">
        <v>93</v>
      </c>
      <c r="C52" s="22">
        <v>16987</v>
      </c>
      <c r="D52" s="13"/>
      <c r="E52" s="14">
        <f t="shared" si="2"/>
        <v>0</v>
      </c>
    </row>
    <row r="53" spans="1:5" x14ac:dyDescent="0.35">
      <c r="A53" s="56" t="s">
        <v>17</v>
      </c>
      <c r="B53" s="57"/>
      <c r="C53" s="57"/>
      <c r="D53" s="11" t="s">
        <v>11</v>
      </c>
      <c r="E53" s="3">
        <f>IF(SUM(D8:D19)=0,0,SUM(E8:E52)/SUM(D8:D19))</f>
        <v>0</v>
      </c>
    </row>
    <row r="54" spans="1:5" ht="18.5" x14ac:dyDescent="0.45">
      <c r="A54" s="50" t="s">
        <v>15</v>
      </c>
      <c r="B54" s="51"/>
      <c r="C54" s="51"/>
      <c r="D54" s="51"/>
      <c r="E54" s="52"/>
    </row>
    <row r="55" spans="1:5" x14ac:dyDescent="0.35">
      <c r="A55" s="64" t="s">
        <v>16</v>
      </c>
      <c r="B55" s="65"/>
      <c r="C55" s="65"/>
      <c r="D55" s="65"/>
      <c r="E55" s="14">
        <f>ROUND(0.0035*E53,2)</f>
        <v>0</v>
      </c>
    </row>
    <row r="56" spans="1:5" x14ac:dyDescent="0.35">
      <c r="A56" s="66" t="s">
        <v>50</v>
      </c>
      <c r="B56" s="67"/>
      <c r="C56" s="67"/>
      <c r="D56" s="68"/>
      <c r="E56" s="28">
        <v>11.25</v>
      </c>
    </row>
    <row r="57" spans="1:5" x14ac:dyDescent="0.35">
      <c r="A57" s="64" t="s">
        <v>23</v>
      </c>
      <c r="B57" s="65"/>
      <c r="C57" s="65"/>
      <c r="D57" s="65"/>
      <c r="E57" s="14">
        <v>20</v>
      </c>
    </row>
    <row r="58" spans="1:5" x14ac:dyDescent="0.35">
      <c r="A58" s="56" t="s">
        <v>18</v>
      </c>
      <c r="B58" s="57"/>
      <c r="C58" s="57"/>
      <c r="D58" s="11" t="s">
        <v>11</v>
      </c>
      <c r="E58" s="14">
        <f>IF(SUM(E53:E57)&lt;100,0,SUM(E53:E57))</f>
        <v>0</v>
      </c>
    </row>
    <row r="59" spans="1:5" x14ac:dyDescent="0.35">
      <c r="A59" s="56" t="s">
        <v>19</v>
      </c>
      <c r="B59" s="57"/>
      <c r="C59" s="57"/>
      <c r="D59" s="11" t="str">
        <f>IF(SUM(D8:D19)=0,"",IF(SUM(D8:D19)=1,"1 Vehicle",SUM(D8:D19)&amp;" Vehicles"))</f>
        <v/>
      </c>
      <c r="E59" s="14">
        <f>E58*SUM(D9:D19)</f>
        <v>0</v>
      </c>
    </row>
    <row r="60" spans="1:5" ht="18.5" x14ac:dyDescent="0.45">
      <c r="A60" s="50" t="s">
        <v>39</v>
      </c>
      <c r="B60" s="51"/>
      <c r="C60" s="51"/>
      <c r="D60" s="51"/>
      <c r="E60" s="52"/>
    </row>
    <row r="61" spans="1:5" x14ac:dyDescent="0.35">
      <c r="A61" s="29" t="s">
        <v>40</v>
      </c>
      <c r="B61" s="53"/>
      <c r="C61" s="53"/>
      <c r="D61" s="26" t="s">
        <v>41</v>
      </c>
      <c r="E61" s="33"/>
    </row>
    <row r="62" spans="1:5" x14ac:dyDescent="0.35">
      <c r="A62" s="29" t="s">
        <v>42</v>
      </c>
      <c r="B62" s="53"/>
      <c r="C62" s="53"/>
      <c r="D62" s="26" t="s">
        <v>94</v>
      </c>
      <c r="E62" s="35"/>
    </row>
    <row r="63" spans="1:5" x14ac:dyDescent="0.35">
      <c r="A63" s="29" t="s">
        <v>43</v>
      </c>
      <c r="B63" s="54"/>
      <c r="C63" s="55"/>
      <c r="D63" s="26" t="s">
        <v>44</v>
      </c>
      <c r="E63" s="33"/>
    </row>
    <row r="64" spans="1:5" ht="18.5" x14ac:dyDescent="0.45">
      <c r="A64" s="50" t="s">
        <v>45</v>
      </c>
      <c r="B64" s="51"/>
      <c r="C64" s="51"/>
      <c r="D64" s="51"/>
      <c r="E64" s="52"/>
    </row>
    <row r="65" spans="1:5" x14ac:dyDescent="0.35">
      <c r="A65" s="30" t="s">
        <v>38</v>
      </c>
      <c r="B65" s="44" t="s">
        <v>46</v>
      </c>
      <c r="C65" s="44"/>
      <c r="D65" s="27" t="s">
        <v>47</v>
      </c>
      <c r="E65" s="31">
        <v>310062165</v>
      </c>
    </row>
    <row r="66" spans="1:5" x14ac:dyDescent="0.35">
      <c r="A66" s="29" t="s">
        <v>42</v>
      </c>
      <c r="B66" s="45" t="s">
        <v>48</v>
      </c>
      <c r="C66" s="45"/>
      <c r="D66" s="45"/>
      <c r="E66" s="46"/>
    </row>
    <row r="67" spans="1:5" ht="15" thickBot="1" x14ac:dyDescent="0.4">
      <c r="A67" s="32" t="s">
        <v>43</v>
      </c>
      <c r="B67" s="47" t="s">
        <v>49</v>
      </c>
      <c r="C67" s="48"/>
      <c r="D67" s="48"/>
      <c r="E67" s="49"/>
    </row>
    <row r="68" spans="1:5" ht="15" thickTop="1" x14ac:dyDescent="0.35"/>
  </sheetData>
  <sheetProtection algorithmName="SHA-512" hashValue="kr4YU972/J8HuIIlrMEoeZIfQcCTk6dyNm+2mTPIoIWFeuyGpiZTW56ixWb7Jtx4GnN7kX8Kj3dRb6hbcM9lhA==" saltValue="V9fSzYnDhVt67CLsAMEc4Q==" spinCount="100000" sheet="1" formatColumns="0" formatRows="0"/>
  <mergeCells count="28">
    <mergeCell ref="A6:E6"/>
    <mergeCell ref="A1:E1"/>
    <mergeCell ref="A2:E2"/>
    <mergeCell ref="A3:E3"/>
    <mergeCell ref="D5:E5"/>
    <mergeCell ref="A58:C58"/>
    <mergeCell ref="A59:C59"/>
    <mergeCell ref="A20:E20"/>
    <mergeCell ref="A9:E9"/>
    <mergeCell ref="A54:E54"/>
    <mergeCell ref="A55:D55"/>
    <mergeCell ref="A56:D56"/>
    <mergeCell ref="A57:D57"/>
    <mergeCell ref="A40:E40"/>
    <mergeCell ref="A53:C53"/>
    <mergeCell ref="A15:E15"/>
    <mergeCell ref="A16:E16"/>
    <mergeCell ref="C17:D17"/>
    <mergeCell ref="C18:D18"/>
    <mergeCell ref="C19:D19"/>
    <mergeCell ref="B65:C65"/>
    <mergeCell ref="B66:E66"/>
    <mergeCell ref="B67:E67"/>
    <mergeCell ref="A60:E60"/>
    <mergeCell ref="B61:C61"/>
    <mergeCell ref="B62:C62"/>
    <mergeCell ref="B63:C63"/>
    <mergeCell ref="A64:E64"/>
  </mergeCells>
  <dataValidations count="5">
    <dataValidation type="list" allowBlank="1" showInputMessage="1" showErrorMessage="1" sqref="D41:D52 D22:D39">
      <formula1>"Yes, "</formula1>
    </dataValidation>
    <dataValidation type="custom" allowBlank="1" showInputMessage="1" showErrorMessage="1" error="Only one vehicle configuration may be used on each spreadsheet." sqref="D14">
      <formula1>IF(SUM(D9,#REF!)=0,TRUE,FALSE)</formula1>
    </dataValidation>
    <dataValidation type="custom" allowBlank="1" showInputMessage="1" showErrorMessage="1" error="Only one vehicle configuration may be used on each spreadsheet." sqref="D13">
      <formula1>IF(SUM(D9,#REF!)=0,TRUE,FALSE)</formula1>
    </dataValidation>
    <dataValidation type="custom" allowBlank="1" showInputMessage="1" showErrorMessage="1" error="Only one vehicle configuration may be used on each spreadsheet." sqref="D11:D12">
      <formula1>IF(SUM(D8,#REF!)=0,TRUE,FALSE)</formula1>
    </dataValidation>
    <dataValidation type="custom" allowBlank="1" showInputMessage="1" showErrorMessage="1" error="Only one vehicle configuration may be used on each spreadsheet." sqref="D8">
      <formula1>IF(SUM(D11:D19)=0,TRUE,FALSE)</formula1>
    </dataValidation>
  </dataValidations>
  <pageMargins left="0.25" right="0.25" top="0.75" bottom="0.75" header="0.3" footer="0.3"/>
  <pageSetup fitToHeight="0" orientation="portrait" r:id="rId1"/>
  <headerFooter>
    <oddHeader>&amp;CPO# ____________________________&amp;R6/5/2023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70347E-1192-406C-8A9F-F0AA27E2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C94F223-C217-41DD-884C-B5DD2F00576E}">
  <ds:schemaRefs>
    <ds:schemaRef ds:uri="http://schemas.microsoft.com/sharepoint/v3/contenttype/forms"/>
  </ds:schemaRefs>
</ds:datastoreItem>
</file>

<file path=customXml/itemProps3.xml><?xml version="1.0" encoding="utf-8"?>
<ds:datastoreItem xmlns:ds="http://schemas.openxmlformats.org/officeDocument/2006/customXml" ds:itemID="{FB31EF20-1BC2-482C-ACE1-680541D5312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88</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2019-10-21T12:50:35Z</cp:lastPrinted>
  <dcterms:created xsi:type="dcterms:W3CDTF">2016-08-11T20:23:26Z</dcterms:created>
  <dcterms:modified xsi:type="dcterms:W3CDTF">2023-08-31T20:39:49Z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203300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