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mmodities Teams\Classification\_Commodities N-Z\Vehicles\FY21 Order Sheets\"/>
    </mc:Choice>
  </mc:AlternateContent>
  <bookViews>
    <workbookView xWindow="0" yWindow="0" windowWidth="28800" windowHeight="117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4" i="1" l="1"/>
  <c r="E31" i="1" l="1"/>
  <c r="E32" i="1"/>
  <c r="E33" i="1"/>
  <c r="E35" i="1"/>
  <c r="E36" i="1"/>
  <c r="E37" i="1"/>
  <c r="E38" i="1"/>
  <c r="E39" i="1"/>
  <c r="E40" i="1"/>
  <c r="E41" i="1"/>
  <c r="E42" i="1" l="1"/>
  <c r="E29" i="1"/>
  <c r="E28" i="1"/>
  <c r="E27" i="1"/>
  <c r="E26" i="1"/>
  <c r="E18" i="1" l="1"/>
  <c r="E25" i="1" l="1"/>
  <c r="E20" i="1"/>
  <c r="E30" i="1" l="1"/>
  <c r="E24" i="1"/>
  <c r="E23" i="1"/>
  <c r="E21" i="1"/>
  <c r="E19" i="1"/>
  <c r="E22" i="1" l="1"/>
  <c r="E17" i="1"/>
  <c r="E16" i="1"/>
  <c r="E45" i="1"/>
  <c r="D48" i="1" l="1"/>
  <c r="E8" i="1" l="1"/>
  <c r="E44" i="1" l="1"/>
  <c r="E47" i="1" s="1"/>
  <c r="E48" i="1" s="1"/>
</calcChain>
</file>

<file path=xl/sharedStrings.xml><?xml version="1.0" encoding="utf-8"?>
<sst xmlns="http://schemas.openxmlformats.org/spreadsheetml/2006/main" count="106" uniqueCount="101">
  <si>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</si>
  <si>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</si>
  <si>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</si>
  <si>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</si>
  <si>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</si>
  <si>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</si>
  <si>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</si>
  <si>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Courtesy Ford</t>
  </si>
  <si>
    <t>Base Vehicle</t>
  </si>
  <si>
    <t>Vehicle Description</t>
  </si>
  <si>
    <t>Order Code</t>
  </si>
  <si>
    <t>Unit Price</t>
  </si>
  <si>
    <t>Quantity</t>
  </si>
  <si>
    <t>Extended Price</t>
  </si>
  <si>
    <t>4WD with 3.5L EcoBoost V6 Engine</t>
  </si>
  <si>
    <t>Available Exterior Colors</t>
  </si>
  <si>
    <t>Optional Equipment</t>
  </si>
  <si>
    <t>Option Description</t>
  </si>
  <si>
    <t>Option Code</t>
  </si>
  <si>
    <t>Option Unit Price</t>
  </si>
  <si>
    <t>Add Option</t>
  </si>
  <si>
    <t>Additional Keys (4 Total)</t>
  </si>
  <si>
    <t>AM</t>
  </si>
  <si>
    <t>Daytime Running Lamps</t>
  </si>
  <si>
    <t>Cost for Each Vehicle Plus Options</t>
  </si>
  <si>
    <t>1 EA</t>
  </si>
  <si>
    <t>Additional Costs</t>
  </si>
  <si>
    <t>0.35% Contract Administrative Fee</t>
  </si>
  <si>
    <t>LA DEQ Waste Tire Fee (5 tires X $2.25 each)</t>
  </si>
  <si>
    <t>LA Safety Inspection Sticker - 2 Year</t>
  </si>
  <si>
    <t>Total Cost for Each Vehicle</t>
  </si>
  <si>
    <t>Total Cost for All Vehicles</t>
  </si>
  <si>
    <t>Agency  Information</t>
  </si>
  <si>
    <t>LPAA Approval No</t>
  </si>
  <si>
    <t>Phone:</t>
  </si>
  <si>
    <t>Email:</t>
  </si>
  <si>
    <t>Shopping Cart</t>
  </si>
  <si>
    <t>Vendor Information</t>
  </si>
  <si>
    <t>Mike Solomon</t>
  </si>
  <si>
    <t xml:space="preserve">Vendor No. </t>
  </si>
  <si>
    <t>337-332-2145</t>
  </si>
  <si>
    <t>msolomon@courtesyautomotive.com</t>
  </si>
  <si>
    <t>Agency Name</t>
  </si>
  <si>
    <t>Contact Name:</t>
  </si>
  <si>
    <t>Ford F-150 Police Responder XL PPV</t>
  </si>
  <si>
    <t>(YZ) Oxford White</t>
  </si>
  <si>
    <t>W1P-150A</t>
  </si>
  <si>
    <t>Fog Lamps</t>
  </si>
  <si>
    <t>Spray in Bedliner</t>
  </si>
  <si>
    <t>96W</t>
  </si>
  <si>
    <t>Trailer Brake Controller</t>
  </si>
  <si>
    <t>67T</t>
  </si>
  <si>
    <t>Red/Blue LED Warning Strobes</t>
  </si>
  <si>
    <t>94R</t>
  </si>
  <si>
    <t>Amber Warning Strobes</t>
  </si>
  <si>
    <t>94S</t>
  </si>
  <si>
    <t>Tailgate Step</t>
  </si>
  <si>
    <t>63T</t>
  </si>
  <si>
    <t>(E7) Velocity Blue</t>
  </si>
  <si>
    <t>(PQ) Race Red</t>
  </si>
  <si>
    <t>(UM) Agate Black</t>
  </si>
  <si>
    <t>(D1) Metallic Stone Gray</t>
  </si>
  <si>
    <t>Rear Defroster with Rear Privacy Glass</t>
  </si>
  <si>
    <t>90-180 days</t>
  </si>
  <si>
    <t>924/57Q</t>
  </si>
  <si>
    <t>(JS) Iconic Silver</t>
  </si>
  <si>
    <t>(M7) Carbonized Gray</t>
  </si>
  <si>
    <t>(HX) Antimatter Blue</t>
  </si>
  <si>
    <t>Trailer Tow Package and Tow Technology Package</t>
  </si>
  <si>
    <t>53A/17T</t>
  </si>
  <si>
    <t>Running Boards</t>
  </si>
  <si>
    <t>18B</t>
  </si>
  <si>
    <t>Engine Block Heater</t>
  </si>
  <si>
    <t>41H</t>
  </si>
  <si>
    <t xml:space="preserve">Police Engine Idle </t>
  </si>
  <si>
    <t>47P</t>
  </si>
  <si>
    <t>Pre-Collission Assist</t>
  </si>
  <si>
    <t>60C</t>
  </si>
  <si>
    <t>54R/59S</t>
  </si>
  <si>
    <t>Trailer Tow Mirrors ( Must Select 53A and 924)</t>
  </si>
  <si>
    <t>SYNC4</t>
  </si>
  <si>
    <t>17C</t>
  </si>
  <si>
    <t>Badge Delete</t>
  </si>
  <si>
    <t>41A</t>
  </si>
  <si>
    <t>NC</t>
  </si>
  <si>
    <t>47R</t>
  </si>
  <si>
    <t>Box Link</t>
  </si>
  <si>
    <t>55B</t>
  </si>
  <si>
    <t>Color Coordinated Carpet (Included in 61A)</t>
  </si>
  <si>
    <t>Floor Liner (Must Select 61A or 168)</t>
  </si>
  <si>
    <t>Interior Upgrade Package</t>
  </si>
  <si>
    <t>61A</t>
  </si>
  <si>
    <t>Remote Keyless-Entry key Fob</t>
  </si>
  <si>
    <t>67P</t>
  </si>
  <si>
    <t>Blind Spot Monitoring System (Included with 17T)</t>
  </si>
  <si>
    <t>91B</t>
  </si>
  <si>
    <t>96J</t>
  </si>
  <si>
    <t>Tonneau Pickup Box Cover - Retractable</t>
  </si>
  <si>
    <t>Tonneau Pickup Box Cover - Hard</t>
  </si>
  <si>
    <t>96X</t>
  </si>
  <si>
    <t>Front/Rear Chrome Bumpers (Must Select Option 595)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</si>
</sst>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b/>
      <sz val="14"/>
      <name val="Calibri"/>
      <family val="2"/>
      <scheme val="minor"/>
    </font>
    <font>
      <sz val="11"/>
      <color rgb="FFFF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2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84">
    <xf numFmtId="0" fontId="0" fillId="0" borderId="0" xfId="0"/>
    <xf numFmtId="0" fontId="2" fillId="0" borderId="5" xfId="0" applyFont="1" applyBorder="1" applyAlignment="1" applyProtection="1">
      <alignment horizontal="center"/>
      <protection hidden="1"/>
    </xf>
    <xf numFmtId="0" fontId="6" fillId="0" borderId="5" xfId="0" applyFont="1" applyBorder="1" applyAlignment="1" applyProtection="1">
      <alignment horizontal="center"/>
      <protection hidden="1"/>
    </xf>
    <xf numFmtId="0" fontId="7"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44" fontId="0" fillId="0" borderId="5" xfId="1" applyFont="1" applyBorder="1" applyAlignment="1" applyProtection="1">
      <protection hidden="1"/>
    </xf>
    <xf numFmtId="0" fontId="0" fillId="0" borderId="4" xfId="0" applyFont="1" applyFill="1" applyBorder="1" applyAlignment="1">
      <alignment horizontal="right"/>
    </xf>
    <xf numFmtId="0" fontId="0" fillId="0" borderId="5" xfId="0" applyFont="1" applyFill="1" applyBorder="1"/>
    <xf numFmtId="0" fontId="2" fillId="0" borderId="4" xfId="0" applyFont="1" applyBorder="1" applyAlignment="1">
      <alignment horizontal="right"/>
    </xf>
    <xf numFmtId="0" fontId="0" fillId="4" borderId="5" xfId="0" applyFont="1" applyFill="1" applyBorder="1"/>
    <xf numFmtId="0" fontId="2" fillId="4" borderId="6" xfId="0" applyFont="1" applyFill="1" applyBorder="1" applyAlignment="1">
      <alignment horizontal="center"/>
    </xf>
    <xf numFmtId="0" fontId="0" fillId="0" borderId="4" xfId="0" applyFont="1" applyBorder="1" applyAlignment="1">
      <alignment horizontal="right"/>
    </xf>
    <xf numFmtId="0" fontId="0" fillId="0" borderId="18" xfId="0" applyFont="1" applyBorder="1" applyAlignment="1">
      <alignment horizontal="right"/>
    </xf>
    <xf numFmtId="44" fontId="5" fillId="0" borderId="6" xfId="0" applyNumberFormat="1" applyFont="1" applyBorder="1" applyAlignment="1" applyProtection="1">
      <alignment horizontal="center"/>
      <protection hidden="1"/>
    </xf>
    <xf numFmtId="0" fontId="5" fillId="0" borderId="5" xfId="0" applyFont="1" applyBorder="1" applyProtection="1">
      <protection hidden="1"/>
    </xf>
    <xf numFmtId="0" fontId="0" fillId="5" borderId="6" xfId="0" applyFill="1" applyBorder="1" applyAlignment="1" applyProtection="1">
      <alignment horizontal="left"/>
      <protection locked="0"/>
    </xf>
    <xf numFmtId="0" fontId="0" fillId="5" borderId="6" xfId="0" applyFill="1" applyBorder="1" applyAlignment="1" applyProtection="1">
      <alignment horizontal="left" wrapText="1"/>
      <protection locked="0"/>
    </xf>
    <xf numFmtId="0" fontId="6" fillId="0" borderId="4" xfId="0" applyFont="1" applyBorder="1" applyAlignment="1" applyProtection="1">
      <alignment horizontal="center" wrapText="1"/>
      <protection hidden="1"/>
    </xf>
    <xf numFmtId="0" fontId="9" fillId="4" borderId="6" xfId="0" applyFont="1" applyFill="1" applyBorder="1" applyAlignment="1" applyProtection="1">
      <alignment horizontal="center"/>
      <protection hidden="1"/>
    </xf>
    <xf numFmtId="0" fontId="2" fillId="4" borderId="5" xfId="0" applyFont="1" applyFill="1" applyBorder="1" applyAlignment="1" applyProtection="1">
      <alignment horizontal="center"/>
      <protection hidden="1"/>
    </xf>
    <xf numFmtId="0" fontId="0" fillId="4" borderId="4" xfId="0" applyFont="1" applyFill="1" applyBorder="1" applyAlignment="1" applyProtection="1">
      <alignment wrapText="1"/>
      <protection hidden="1"/>
    </xf>
    <xf numFmtId="0" fontId="10" fillId="5" borderId="17" xfId="0" applyFont="1" applyFill="1" applyBorder="1" applyAlignment="1" applyProtection="1">
      <alignment horizontal="center" wrapText="1"/>
      <protection locked="0"/>
    </xf>
    <xf numFmtId="44" fontId="10" fillId="0" borderId="6" xfId="0" applyNumberFormat="1" applyFont="1" applyBorder="1"/>
    <xf numFmtId="0" fontId="10" fillId="0" borderId="0" xfId="0" applyFont="1"/>
    <xf numFmtId="0" fontId="5" fillId="0" borderId="16" xfId="0" applyFont="1" applyBorder="1" applyAlignment="1" applyProtection="1">
      <alignment horizontal="center" wrapText="1"/>
      <protection hidden="1"/>
    </xf>
    <xf numFmtId="0" fontId="5" fillId="5" borderId="17" xfId="0" applyFont="1" applyFill="1" applyBorder="1" applyAlignment="1" applyProtection="1">
      <alignment horizontal="center" wrapText="1"/>
      <protection locked="0"/>
    </xf>
    <xf numFmtId="0" fontId="0" fillId="0" borderId="5" xfId="0" applyFill="1" applyBorder="1" applyAlignment="1" applyProtection="1">
      <alignment horizontal="center"/>
      <protection hidden="1"/>
    </xf>
    <xf numFmtId="44" fontId="0" fillId="0" borderId="5" xfId="1" applyFont="1" applyFill="1" applyBorder="1" applyAlignment="1" applyProtection="1">
      <protection hidden="1"/>
    </xf>
    <xf numFmtId="0" fontId="0" fillId="0" borderId="5" xfId="0" applyFill="1" applyBorder="1" applyProtection="1">
      <protection locked="0"/>
    </xf>
    <xf numFmtId="44" fontId="0" fillId="0" borderId="6" xfId="0" applyNumberFormat="1" applyFill="1" applyBorder="1" applyProtection="1">
      <protection hidden="1"/>
    </xf>
    <xf numFmtId="0" fontId="0" fillId="0" borderId="0" xfId="0" applyFill="1"/>
    <xf numFmtId="0" fontId="0" fillId="0" borderId="4" xfId="0" applyFill="1" applyBorder="1" applyAlignment="1" applyProtection="1">
      <alignment wrapText="1"/>
      <protection hidden="1"/>
    </xf>
    <xf numFmtId="0" fontId="0" fillId="4" borderId="4" xfId="0" applyFill="1" applyBorder="1" applyAlignment="1" applyProtection="1">
      <alignment wrapText="1"/>
      <protection hidden="1"/>
    </xf>
    <xf numFmtId="0" fontId="0" fillId="4" borderId="5" xfId="0" applyFill="1" applyBorder="1" applyAlignment="1" applyProtection="1">
      <alignment horizontal="center"/>
      <protection hidden="1"/>
    </xf>
    <xf numFmtId="44" fontId="0" fillId="4" borderId="5" xfId="1" applyFont="1" applyFill="1" applyBorder="1" applyAlignment="1" applyProtection="1">
      <protection hidden="1"/>
    </xf>
    <xf numFmtId="0" fontId="0" fillId="4" borderId="5" xfId="0" applyFill="1" applyBorder="1" applyProtection="1">
      <protection locked="0"/>
    </xf>
    <xf numFmtId="44" fontId="0" fillId="4" borderId="6" xfId="0" applyNumberFormat="1" applyFill="1" applyBorder="1" applyProtection="1">
      <protection hidden="1"/>
    </xf>
    <xf numFmtId="0" fontId="0" fillId="4" borderId="0" xfId="0" applyFill="1"/>
    <xf numFmtId="44" fontId="0" fillId="4" borderId="5" xfId="1" applyFont="1" applyFill="1" applyBorder="1" applyAlignment="1" applyProtection="1">
      <alignment horizontal="right"/>
      <protection hidden="1"/>
    </xf>
    <xf numFmtId="0" fontId="5" fillId="4" borderId="16" xfId="0" applyFont="1" applyFill="1" applyBorder="1" applyAlignment="1" applyProtection="1">
      <alignment horizontal="center" wrapText="1"/>
      <protection hidden="1"/>
    </xf>
    <xf numFmtId="0" fontId="5" fillId="4" borderId="17" xfId="0" applyFont="1" applyFill="1" applyBorder="1" applyAlignment="1" applyProtection="1">
      <alignment horizontal="center" wrapText="1"/>
      <protection hidden="1"/>
    </xf>
    <xf numFmtId="44" fontId="0" fillId="0" borderId="5" xfId="1" applyFont="1" applyFill="1" applyBorder="1" applyAlignment="1" applyProtection="1">
      <alignment horizontal="right"/>
      <protection hidden="1"/>
    </xf>
    <xf numFmtId="0" fontId="0" fillId="4" borderId="19" xfId="0" applyFill="1" applyBorder="1" applyAlignment="1">
      <alignment horizontal="left"/>
    </xf>
    <xf numFmtId="0" fontId="0" fillId="4" borderId="20" xfId="0" applyFill="1" applyBorder="1" applyAlignment="1">
      <alignment horizontal="left"/>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8" fillId="3" borderId="4" xfId="0" applyFont="1" applyFill="1" applyBorder="1" applyAlignment="1" applyProtection="1">
      <alignment horizontal="center"/>
      <protection hidden="1"/>
    </xf>
    <xf numFmtId="0" fontId="8" fillId="3" borderId="5" xfId="0" applyFont="1" applyFill="1" applyBorder="1" applyAlignment="1" applyProtection="1">
      <alignment horizontal="center"/>
      <protection hidden="1"/>
    </xf>
    <xf numFmtId="0" fontId="8" fillId="3" borderId="6" xfId="0" applyFont="1" applyFill="1" applyBorder="1" applyAlignment="1" applyProtection="1">
      <alignment horizontal="center"/>
      <protection hidden="1"/>
    </xf>
    <xf numFmtId="0" fontId="0" fillId="5" borderId="5" xfId="0" applyFill="1" applyBorder="1" applyAlignment="1" applyProtection="1">
      <alignment horizontal="center" wrapText="1"/>
      <protection locked="0"/>
    </xf>
    <xf numFmtId="0" fontId="0" fillId="4" borderId="5" xfId="0" applyFill="1" applyBorder="1" applyAlignment="1">
      <alignment horizontal="left"/>
    </xf>
    <xf numFmtId="164" fontId="0" fillId="4" borderId="5" xfId="0" applyNumberFormat="1" applyFill="1" applyBorder="1" applyAlignment="1">
      <alignment horizontal="left"/>
    </xf>
    <xf numFmtId="164" fontId="0" fillId="4" borderId="6" xfId="0" applyNumberFormat="1" applyFill="1" applyBorder="1" applyAlignment="1">
      <alignment horizontal="left"/>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xf numFmtId="0" fontId="8" fillId="3" borderId="13" xfId="0" applyFont="1" applyFill="1" applyBorder="1" applyAlignment="1" applyProtection="1">
      <alignment horizontal="center" wrapText="1"/>
      <protection hidden="1"/>
    </xf>
    <xf numFmtId="0" fontId="8" fillId="3" borderId="14" xfId="0" applyFont="1" applyFill="1" applyBorder="1" applyAlignment="1" applyProtection="1">
      <alignment horizontal="center" wrapText="1"/>
      <protection hidden="1"/>
    </xf>
    <xf numFmtId="0" fontId="8" fillId="3" borderId="15" xfId="0" applyFont="1" applyFill="1" applyBorder="1" applyAlignment="1" applyProtection="1">
      <alignment horizontal="center" wrapText="1"/>
      <protection hidden="1"/>
    </xf>
    <xf numFmtId="0" fontId="8" fillId="3" borderId="13" xfId="0" applyFont="1" applyFill="1" applyBorder="1" applyAlignment="1" applyProtection="1">
      <alignment horizontal="center"/>
      <protection hidden="1"/>
    </xf>
    <xf numFmtId="0" fontId="8" fillId="3" borderId="14" xfId="0" applyFont="1" applyFill="1" applyBorder="1" applyAlignment="1" applyProtection="1">
      <alignment horizontal="center"/>
      <protection hidden="1"/>
    </xf>
    <xf numFmtId="0" fontId="8" fillId="3" borderId="15"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tabSelected="1" topLeftCell="A19" zoomScaleNormal="100" workbookViewId="0">
      <selection activeCell="A34" sqref="A34"/>
    </sheetView>
  </sheetViews>
  <sheetFormatPr defaultRowHeight="15" x14ac:dyDescent="0.25"/>
  <cols>
    <col min="1" max="1" width="33.7109375" customWidth="1"/>
    <col min="2" max="2" width="14.28515625" customWidth="1"/>
    <col min="3" max="3" width="16.7109375" customWidth="1"/>
    <col min="4" max="4" width="17.28515625" bestFit="1" customWidth="1"/>
    <col min="5" max="5" width="16.7109375" customWidth="1"/>
  </cols>
  <sheetData>
    <row r="1" spans="1:5" ht="19.5" thickTop="1" x14ac:dyDescent="0.3">
      <c r="A1" s="64" t="s">
        <v>0</v>
      </c>
      <c r="B1" s="65"/>
      <c r="C1" s="65"/>
      <c r="D1" s="65"/>
      <c r="E1" s="66"/>
    </row>
    <row r="2" spans="1:5" ht="21" x14ac:dyDescent="0.35">
      <c r="A2" s="67" t="s">
        <v>1</v>
      </c>
      <c r="B2" s="68"/>
      <c r="C2" s="68"/>
      <c r="D2" s="68"/>
      <c r="E2" s="69"/>
    </row>
    <row r="3" spans="1:5" ht="172.15" customHeight="1" x14ac:dyDescent="0.25">
      <c r="A3" s="70" t="s">
        <v>2</v>
      </c>
      <c r="B3" s="71"/>
      <c r="C3" s="71"/>
      <c r="D3" s="71"/>
      <c r="E3" s="72"/>
    </row>
    <row r="4" spans="1:5" ht="42" x14ac:dyDescent="0.35">
      <c r="A4" s="26" t="s">
        <v>44</v>
      </c>
      <c r="B4" s="1" t="s">
        <v>3</v>
      </c>
      <c r="C4" s="2">
        <v>8</v>
      </c>
      <c r="D4" s="3" t="s">
        <v>4</v>
      </c>
      <c r="E4" s="27" t="s">
        <v>63</v>
      </c>
    </row>
    <row r="5" spans="1:5" x14ac:dyDescent="0.25">
      <c r="A5" s="4" t="s">
        <v>5</v>
      </c>
      <c r="B5" s="28">
        <v>4400020874</v>
      </c>
      <c r="C5" s="1" t="s">
        <v>6</v>
      </c>
      <c r="D5" s="73" t="s">
        <v>7</v>
      </c>
      <c r="E5" s="74"/>
    </row>
    <row r="6" spans="1:5" ht="21" x14ac:dyDescent="0.35">
      <c r="A6" s="75" t="s">
        <v>8</v>
      </c>
      <c r="B6" s="76"/>
      <c r="C6" s="76"/>
      <c r="D6" s="76"/>
      <c r="E6" s="77"/>
    </row>
    <row r="7" spans="1:5" x14ac:dyDescent="0.25">
      <c r="A7" s="6" t="s">
        <v>9</v>
      </c>
      <c r="B7" s="7" t="s">
        <v>10</v>
      </c>
      <c r="C7" s="7" t="s">
        <v>11</v>
      </c>
      <c r="D7" s="7" t="s">
        <v>12</v>
      </c>
      <c r="E7" s="8" t="s">
        <v>13</v>
      </c>
    </row>
    <row r="8" spans="1:5" x14ac:dyDescent="0.25">
      <c r="A8" s="9" t="s">
        <v>14</v>
      </c>
      <c r="B8" s="10" t="s">
        <v>46</v>
      </c>
      <c r="C8" s="11">
        <v>32626</v>
      </c>
      <c r="D8" s="12">
        <v>1</v>
      </c>
      <c r="E8" s="13">
        <f>$C8*D8</f>
        <v>32626</v>
      </c>
    </row>
    <row r="9" spans="1:5" ht="18.75" x14ac:dyDescent="0.3">
      <c r="A9" s="78" t="s">
        <v>15</v>
      </c>
      <c r="B9" s="79"/>
      <c r="C9" s="79"/>
      <c r="D9" s="79"/>
      <c r="E9" s="80"/>
    </row>
    <row r="10" spans="1:5" s="32" customFormat="1" x14ac:dyDescent="0.25">
      <c r="A10" s="33" t="s">
        <v>45</v>
      </c>
      <c r="B10" s="34"/>
      <c r="C10" s="49" t="s">
        <v>58</v>
      </c>
      <c r="D10" s="30"/>
      <c r="E10" s="31"/>
    </row>
    <row r="11" spans="1:5" s="32" customFormat="1" x14ac:dyDescent="0.25">
      <c r="A11" s="48" t="s">
        <v>65</v>
      </c>
      <c r="B11" s="34"/>
      <c r="C11" s="49" t="s">
        <v>59</v>
      </c>
      <c r="D11" s="30"/>
      <c r="E11" s="31"/>
    </row>
    <row r="12" spans="1:5" s="32" customFormat="1" ht="30" x14ac:dyDescent="0.25">
      <c r="A12" s="48" t="s">
        <v>66</v>
      </c>
      <c r="B12" s="34"/>
      <c r="C12" s="49" t="s">
        <v>67</v>
      </c>
      <c r="D12" s="30"/>
      <c r="E12" s="31"/>
    </row>
    <row r="13" spans="1:5" s="32" customFormat="1" ht="30" x14ac:dyDescent="0.25">
      <c r="A13" s="48" t="s">
        <v>60</v>
      </c>
      <c r="B13" s="34"/>
      <c r="C13" s="49" t="s">
        <v>61</v>
      </c>
      <c r="D13" s="30"/>
      <c r="E13" s="31"/>
    </row>
    <row r="14" spans="1:5" ht="18.75" x14ac:dyDescent="0.3">
      <c r="A14" s="81" t="s">
        <v>16</v>
      </c>
      <c r="B14" s="82"/>
      <c r="C14" s="82"/>
      <c r="D14" s="82"/>
      <c r="E14" s="83"/>
    </row>
    <row r="15" spans="1:5" x14ac:dyDescent="0.25">
      <c r="A15" s="6" t="s">
        <v>17</v>
      </c>
      <c r="B15" s="7" t="s">
        <v>18</v>
      </c>
      <c r="C15" s="7" t="s">
        <v>19</v>
      </c>
      <c r="D15" s="7" t="s">
        <v>20</v>
      </c>
      <c r="E15" s="8" t="s">
        <v>13</v>
      </c>
    </row>
    <row r="16" spans="1:5" x14ac:dyDescent="0.25">
      <c r="A16" s="29" t="s">
        <v>21</v>
      </c>
      <c r="B16" s="5" t="s">
        <v>22</v>
      </c>
      <c r="C16" s="14">
        <v>75</v>
      </c>
      <c r="D16" s="44"/>
      <c r="E16" s="13">
        <f>IF(D16="Yes",$C16*SUM($D$8:$D$8),0)</f>
        <v>0</v>
      </c>
    </row>
    <row r="17" spans="1:5" s="46" customFormat="1" ht="30" x14ac:dyDescent="0.25">
      <c r="A17" s="29" t="s">
        <v>68</v>
      </c>
      <c r="B17" s="42" t="s">
        <v>69</v>
      </c>
      <c r="C17" s="43">
        <v>1707</v>
      </c>
      <c r="D17" s="44"/>
      <c r="E17" s="45">
        <f>IF(D17="Yes",$C17*SUM($D$8:$D$8),0)</f>
        <v>0</v>
      </c>
    </row>
    <row r="18" spans="1:5" s="46" customFormat="1" x14ac:dyDescent="0.25">
      <c r="A18" s="29" t="s">
        <v>23</v>
      </c>
      <c r="B18" s="42">
        <v>942</v>
      </c>
      <c r="C18" s="47">
        <v>41</v>
      </c>
      <c r="D18" s="44"/>
      <c r="E18" s="45">
        <f>IF(D18="Yes",$C18*SUM($D$8:$D$15),0)</f>
        <v>0</v>
      </c>
    </row>
    <row r="19" spans="1:5" s="46" customFormat="1" x14ac:dyDescent="0.25">
      <c r="A19" s="41" t="s">
        <v>47</v>
      </c>
      <c r="B19" s="42">
        <v>595</v>
      </c>
      <c r="C19" s="43">
        <v>128</v>
      </c>
      <c r="D19" s="44"/>
      <c r="E19" s="45">
        <f t="shared" ref="E19:E41" si="0">IF(D19="Yes",$C19*SUM($D$8:$D$8),0)</f>
        <v>0</v>
      </c>
    </row>
    <row r="20" spans="1:5" s="46" customFormat="1" x14ac:dyDescent="0.25">
      <c r="A20" s="41" t="s">
        <v>50</v>
      </c>
      <c r="B20" s="42" t="s">
        <v>51</v>
      </c>
      <c r="C20" s="43">
        <v>251</v>
      </c>
      <c r="D20" s="44"/>
      <c r="E20" s="45">
        <f t="shared" ref="E20" si="1">IF(D20="Yes",$C20*SUM($D$8:$D$8),0)</f>
        <v>0</v>
      </c>
    </row>
    <row r="21" spans="1:5" s="46" customFormat="1" ht="30" x14ac:dyDescent="0.25">
      <c r="A21" s="41" t="s">
        <v>79</v>
      </c>
      <c r="B21" s="42" t="s">
        <v>78</v>
      </c>
      <c r="C21" s="43">
        <v>437</v>
      </c>
      <c r="D21" s="44"/>
      <c r="E21" s="45">
        <f t="shared" si="0"/>
        <v>0</v>
      </c>
    </row>
    <row r="22" spans="1:5" s="46" customFormat="1" x14ac:dyDescent="0.25">
      <c r="A22" s="41" t="s">
        <v>48</v>
      </c>
      <c r="B22" s="42" t="s">
        <v>49</v>
      </c>
      <c r="C22" s="43">
        <v>542</v>
      </c>
      <c r="D22" s="44"/>
      <c r="E22" s="45">
        <f t="shared" si="0"/>
        <v>0</v>
      </c>
    </row>
    <row r="23" spans="1:5" s="46" customFormat="1" x14ac:dyDescent="0.25">
      <c r="A23" s="41" t="s">
        <v>52</v>
      </c>
      <c r="B23" s="42" t="s">
        <v>53</v>
      </c>
      <c r="C23" s="43">
        <v>592</v>
      </c>
      <c r="D23" s="44"/>
      <c r="E23" s="45">
        <f t="shared" si="0"/>
        <v>0</v>
      </c>
    </row>
    <row r="24" spans="1:5" s="46" customFormat="1" x14ac:dyDescent="0.25">
      <c r="A24" s="41" t="s">
        <v>54</v>
      </c>
      <c r="B24" s="42" t="s">
        <v>55</v>
      </c>
      <c r="C24" s="43">
        <v>546</v>
      </c>
      <c r="D24" s="44"/>
      <c r="E24" s="45">
        <f t="shared" si="0"/>
        <v>0</v>
      </c>
    </row>
    <row r="25" spans="1:5" s="39" customFormat="1" ht="28.5" customHeight="1" x14ac:dyDescent="0.25">
      <c r="A25" s="40" t="s">
        <v>62</v>
      </c>
      <c r="B25" s="35" t="s">
        <v>64</v>
      </c>
      <c r="C25" s="36">
        <v>291</v>
      </c>
      <c r="D25" s="37"/>
      <c r="E25" s="38">
        <f t="shared" ref="E25" si="2">IF(D25="Yes",$C25*SUM($D$8:$D$13),0)</f>
        <v>0</v>
      </c>
    </row>
    <row r="26" spans="1:5" s="39" customFormat="1" x14ac:dyDescent="0.25">
      <c r="A26" s="40" t="s">
        <v>56</v>
      </c>
      <c r="B26" s="35" t="s">
        <v>57</v>
      </c>
      <c r="C26" s="36">
        <v>392</v>
      </c>
      <c r="D26" s="37"/>
      <c r="E26" s="38">
        <f t="shared" ref="E26:E29" si="3">IF(D26="Yes",$C26*SUM($D$8:$D$8),0)</f>
        <v>0</v>
      </c>
    </row>
    <row r="27" spans="1:5" s="39" customFormat="1" x14ac:dyDescent="0.25">
      <c r="A27" s="40" t="s">
        <v>70</v>
      </c>
      <c r="B27" s="35" t="s">
        <v>71</v>
      </c>
      <c r="C27" s="36">
        <v>228</v>
      </c>
      <c r="D27" s="37"/>
      <c r="E27" s="38">
        <f t="shared" si="3"/>
        <v>0</v>
      </c>
    </row>
    <row r="28" spans="1:5" s="39" customFormat="1" x14ac:dyDescent="0.25">
      <c r="A28" s="40" t="s">
        <v>72</v>
      </c>
      <c r="B28" s="35" t="s">
        <v>73</v>
      </c>
      <c r="C28" s="36">
        <v>82</v>
      </c>
      <c r="D28" s="37"/>
      <c r="E28" s="38">
        <f t="shared" si="3"/>
        <v>0</v>
      </c>
    </row>
    <row r="29" spans="1:5" s="39" customFormat="1" x14ac:dyDescent="0.25">
      <c r="A29" s="40" t="s">
        <v>74</v>
      </c>
      <c r="B29" s="35" t="s">
        <v>75</v>
      </c>
      <c r="C29" s="36">
        <v>236</v>
      </c>
      <c r="D29" s="37"/>
      <c r="E29" s="38">
        <f t="shared" si="3"/>
        <v>0</v>
      </c>
    </row>
    <row r="30" spans="1:5" s="39" customFormat="1" x14ac:dyDescent="0.25">
      <c r="A30" s="40" t="s">
        <v>76</v>
      </c>
      <c r="B30" s="35" t="s">
        <v>77</v>
      </c>
      <c r="C30" s="36">
        <v>132</v>
      </c>
      <c r="D30" s="37"/>
      <c r="E30" s="38">
        <f t="shared" si="0"/>
        <v>0</v>
      </c>
    </row>
    <row r="31" spans="1:5" s="39" customFormat="1" ht="30" x14ac:dyDescent="0.25">
      <c r="A31" s="40" t="s">
        <v>88</v>
      </c>
      <c r="B31" s="35">
        <v>168</v>
      </c>
      <c r="C31" s="36">
        <v>132</v>
      </c>
      <c r="D31" s="37"/>
      <c r="E31" s="38">
        <f t="shared" si="0"/>
        <v>0</v>
      </c>
    </row>
    <row r="32" spans="1:5" s="39" customFormat="1" x14ac:dyDescent="0.25">
      <c r="A32" s="40" t="s">
        <v>80</v>
      </c>
      <c r="B32" s="35">
        <v>524</v>
      </c>
      <c r="C32" s="36">
        <v>296</v>
      </c>
      <c r="D32" s="37"/>
      <c r="E32" s="38">
        <f t="shared" si="0"/>
        <v>0</v>
      </c>
    </row>
    <row r="33" spans="1:5" s="39" customFormat="1" ht="30" x14ac:dyDescent="0.25">
      <c r="A33" s="40" t="s">
        <v>100</v>
      </c>
      <c r="B33" s="35" t="s">
        <v>81</v>
      </c>
      <c r="C33" s="36">
        <v>160</v>
      </c>
      <c r="D33" s="37"/>
      <c r="E33" s="38">
        <f t="shared" si="0"/>
        <v>0</v>
      </c>
    </row>
    <row r="34" spans="1:5" s="39" customFormat="1" x14ac:dyDescent="0.25">
      <c r="A34" s="40" t="s">
        <v>82</v>
      </c>
      <c r="B34" s="35" t="s">
        <v>83</v>
      </c>
      <c r="C34" s="50" t="s">
        <v>84</v>
      </c>
      <c r="D34" s="37"/>
      <c r="E34" s="38">
        <f>IF(D34="Yes","NC",0)</f>
        <v>0</v>
      </c>
    </row>
    <row r="35" spans="1:5" s="39" customFormat="1" x14ac:dyDescent="0.25">
      <c r="A35" s="40" t="s">
        <v>89</v>
      </c>
      <c r="B35" s="35" t="s">
        <v>85</v>
      </c>
      <c r="C35" s="36">
        <v>182</v>
      </c>
      <c r="D35" s="37"/>
      <c r="E35" s="38">
        <f t="shared" si="0"/>
        <v>0</v>
      </c>
    </row>
    <row r="36" spans="1:5" s="39" customFormat="1" x14ac:dyDescent="0.25">
      <c r="A36" s="40" t="s">
        <v>86</v>
      </c>
      <c r="B36" s="35" t="s">
        <v>87</v>
      </c>
      <c r="C36" s="36">
        <v>73</v>
      </c>
      <c r="D36" s="37"/>
      <c r="E36" s="38">
        <f t="shared" si="0"/>
        <v>0</v>
      </c>
    </row>
    <row r="37" spans="1:5" s="39" customFormat="1" x14ac:dyDescent="0.25">
      <c r="A37" s="40" t="s">
        <v>90</v>
      </c>
      <c r="B37" s="35" t="s">
        <v>91</v>
      </c>
      <c r="C37" s="36">
        <v>542</v>
      </c>
      <c r="D37" s="37"/>
      <c r="E37" s="38">
        <f t="shared" si="0"/>
        <v>0</v>
      </c>
    </row>
    <row r="38" spans="1:5" s="39" customFormat="1" x14ac:dyDescent="0.25">
      <c r="A38" s="40" t="s">
        <v>92</v>
      </c>
      <c r="B38" s="35" t="s">
        <v>93</v>
      </c>
      <c r="C38" s="36">
        <v>310</v>
      </c>
      <c r="D38" s="37"/>
      <c r="E38" s="38">
        <f t="shared" si="0"/>
        <v>0</v>
      </c>
    </row>
    <row r="39" spans="1:5" s="39" customFormat="1" ht="30" x14ac:dyDescent="0.25">
      <c r="A39" s="40" t="s">
        <v>94</v>
      </c>
      <c r="B39" s="35" t="s">
        <v>95</v>
      </c>
      <c r="C39" s="36">
        <v>537</v>
      </c>
      <c r="D39" s="37"/>
      <c r="E39" s="38">
        <f t="shared" si="0"/>
        <v>0</v>
      </c>
    </row>
    <row r="40" spans="1:5" s="39" customFormat="1" ht="30" x14ac:dyDescent="0.25">
      <c r="A40" s="40" t="s">
        <v>97</v>
      </c>
      <c r="B40" s="35" t="s">
        <v>96</v>
      </c>
      <c r="C40" s="50">
        <v>1543</v>
      </c>
      <c r="D40" s="37"/>
      <c r="E40" s="38">
        <f t="shared" si="0"/>
        <v>0</v>
      </c>
    </row>
    <row r="41" spans="1:5" s="39" customFormat="1" x14ac:dyDescent="0.25">
      <c r="A41" s="40" t="s">
        <v>98</v>
      </c>
      <c r="B41" s="35" t="s">
        <v>99</v>
      </c>
      <c r="C41" s="36">
        <v>906</v>
      </c>
      <c r="D41" s="37"/>
      <c r="E41" s="38">
        <f t="shared" si="0"/>
        <v>0</v>
      </c>
    </row>
    <row r="42" spans="1:5" x14ac:dyDescent="0.25">
      <c r="A42" s="55" t="s">
        <v>24</v>
      </c>
      <c r="B42" s="56"/>
      <c r="C42" s="56"/>
      <c r="D42" s="10" t="s">
        <v>25</v>
      </c>
      <c r="E42" s="22">
        <f>IF(SUM(D8:D8)=0,0,SUM(E8:E41)/SUM(D8:D8))</f>
        <v>32626</v>
      </c>
    </row>
    <row r="43" spans="1:5" ht="18.75" x14ac:dyDescent="0.3">
      <c r="A43" s="57" t="s">
        <v>26</v>
      </c>
      <c r="B43" s="58"/>
      <c r="C43" s="58"/>
      <c r="D43" s="58"/>
      <c r="E43" s="59"/>
    </row>
    <row r="44" spans="1:5" x14ac:dyDescent="0.25">
      <c r="A44" s="53" t="s">
        <v>27</v>
      </c>
      <c r="B44" s="54"/>
      <c r="C44" s="54"/>
      <c r="D44" s="54"/>
      <c r="E44" s="13">
        <f>ROUND(0.0035*E42,2)</f>
        <v>114.19</v>
      </c>
    </row>
    <row r="45" spans="1:5" x14ac:dyDescent="0.25">
      <c r="A45" s="53" t="s">
        <v>28</v>
      </c>
      <c r="B45" s="54"/>
      <c r="C45" s="54"/>
      <c r="D45" s="54"/>
      <c r="E45" s="13">
        <f>5*2.25</f>
        <v>11.25</v>
      </c>
    </row>
    <row r="46" spans="1:5" x14ac:dyDescent="0.25">
      <c r="A46" s="53" t="s">
        <v>29</v>
      </c>
      <c r="B46" s="54"/>
      <c r="C46" s="54"/>
      <c r="D46" s="54"/>
      <c r="E46" s="13">
        <v>20</v>
      </c>
    </row>
    <row r="47" spans="1:5" x14ac:dyDescent="0.25">
      <c r="A47" s="55" t="s">
        <v>30</v>
      </c>
      <c r="B47" s="56"/>
      <c r="C47" s="56"/>
      <c r="D47" s="10" t="s">
        <v>25</v>
      </c>
      <c r="E47" s="13">
        <f>IF(SUM(E42:E46)&lt;100,0,SUM(E42:E46))</f>
        <v>32771.440000000002</v>
      </c>
    </row>
    <row r="48" spans="1:5" x14ac:dyDescent="0.25">
      <c r="A48" s="55" t="s">
        <v>31</v>
      </c>
      <c r="B48" s="56"/>
      <c r="C48" s="56"/>
      <c r="D48" s="23" t="str">
        <f>IF(SUM(D8:D8)=0,"",IF(SUM(D8:D8)=1,"1 Vehicle",SUM(D8:D8)&amp;" Vehicles"))</f>
        <v>1 Vehicle</v>
      </c>
      <c r="E48" s="13">
        <f>E47*SUM(D8:D8)</f>
        <v>32771.440000000002</v>
      </c>
    </row>
    <row r="49" spans="1:5" ht="18.75" x14ac:dyDescent="0.3">
      <c r="A49" s="57" t="s">
        <v>32</v>
      </c>
      <c r="B49" s="58"/>
      <c r="C49" s="58"/>
      <c r="D49" s="58"/>
      <c r="E49" s="59"/>
    </row>
    <row r="50" spans="1:5" x14ac:dyDescent="0.25">
      <c r="A50" s="15" t="s">
        <v>43</v>
      </c>
      <c r="B50" s="60"/>
      <c r="C50" s="60"/>
      <c r="D50" s="16" t="s">
        <v>33</v>
      </c>
      <c r="E50" s="24"/>
    </row>
    <row r="51" spans="1:5" x14ac:dyDescent="0.25">
      <c r="A51" s="15" t="s">
        <v>34</v>
      </c>
      <c r="B51" s="60"/>
      <c r="C51" s="60"/>
      <c r="D51" s="16" t="s">
        <v>42</v>
      </c>
      <c r="E51" s="25"/>
    </row>
    <row r="52" spans="1:5" x14ac:dyDescent="0.25">
      <c r="A52" s="15" t="s">
        <v>35</v>
      </c>
      <c r="B52" s="60"/>
      <c r="C52" s="60"/>
      <c r="D52" s="16" t="s">
        <v>36</v>
      </c>
      <c r="E52" s="24"/>
    </row>
    <row r="53" spans="1:5" ht="18.75" x14ac:dyDescent="0.3">
      <c r="A53" s="57" t="s">
        <v>37</v>
      </c>
      <c r="B53" s="58"/>
      <c r="C53" s="58"/>
      <c r="D53" s="58"/>
      <c r="E53" s="59"/>
    </row>
    <row r="54" spans="1:5" x14ac:dyDescent="0.25">
      <c r="A54" s="17" t="s">
        <v>7</v>
      </c>
      <c r="B54" s="61" t="s">
        <v>38</v>
      </c>
      <c r="C54" s="61"/>
      <c r="D54" s="18" t="s">
        <v>39</v>
      </c>
      <c r="E54" s="19">
        <v>310062165</v>
      </c>
    </row>
    <row r="55" spans="1:5" x14ac:dyDescent="0.25">
      <c r="A55" s="20" t="s">
        <v>34</v>
      </c>
      <c r="B55" s="62" t="s">
        <v>40</v>
      </c>
      <c r="C55" s="62"/>
      <c r="D55" s="62"/>
      <c r="E55" s="63"/>
    </row>
    <row r="56" spans="1:5" ht="15.75" thickBot="1" x14ac:dyDescent="0.3">
      <c r="A56" s="21" t="s">
        <v>35</v>
      </c>
      <c r="B56" s="51" t="s">
        <v>41</v>
      </c>
      <c r="C56" s="51"/>
      <c r="D56" s="51"/>
      <c r="E56" s="52"/>
    </row>
    <row r="57" spans="1:5" ht="15.75" thickTop="1" x14ac:dyDescent="0.25"/>
  </sheetData>
  <sheetProtection algorithmName="SHA-512" hashValue="jHswl1SPL+w70hEwK0XTuEQOZJkzId0V9ftVSCUAIU94ve9q49mcjRLMw2iyk63T4wZDctkHqIH+m/6rUpNQOg==" saltValue="a1CIlnI695fit2dGKRvglQ==" spinCount="100000" sheet="1" objects="1" scenarios="1"/>
  <mergeCells count="22">
    <mergeCell ref="A44:D44"/>
    <mergeCell ref="A1:E1"/>
    <mergeCell ref="A2:E2"/>
    <mergeCell ref="A3:E3"/>
    <mergeCell ref="D5:E5"/>
    <mergeCell ref="A6:E6"/>
    <mergeCell ref="A9:E9"/>
    <mergeCell ref="A14:E14"/>
    <mergeCell ref="A42:C42"/>
    <mergeCell ref="A43:E43"/>
    <mergeCell ref="B56:E56"/>
    <mergeCell ref="A45:D45"/>
    <mergeCell ref="A46:D46"/>
    <mergeCell ref="A47:C47"/>
    <mergeCell ref="A48:C48"/>
    <mergeCell ref="A49:E49"/>
    <mergeCell ref="B50:C50"/>
    <mergeCell ref="B51:C51"/>
    <mergeCell ref="B52:C52"/>
    <mergeCell ref="A53:E53"/>
    <mergeCell ref="B54:C54"/>
    <mergeCell ref="B55:E55"/>
  </mergeCells>
  <dataValidations count="3">
    <dataValidation type="custom" allowBlank="1" showInputMessage="1" showErrorMessage="1" error="Only one vehicle configuration may be used on each spreadsheet." sqref="D10:D13">
      <formula1>IF(SUM(#REF!,#REF!,#REF!)=0,TRUE,FALSE)</formula1>
    </dataValidation>
    <dataValidation allowBlank="1" showInputMessage="1" error="Only one vehicle configuration may be used on each spreadsheet." sqref="D8"/>
    <dataValidation type="list" allowBlank="1" showInputMessage="1" showErrorMessage="1" error="Only Yes or No may be entered." sqref="D16:D41">
      <formula1>"Yes, No"</formula1>
    </dataValidation>
  </dataValidations>
  <pageMargins left="0.7" right="0.7" top="0.75" bottom="0.75" header="0.3" footer="0.3"/>
  <pageSetup scale="79" orientation="portrait" r:id="rId1"/>
  <headerFooter>
    <oddHeader>&amp;CPO# _____________________________&amp;R&amp;P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Louisiana</dc:creator>
  <cp:lastModifiedBy>James Anderson</cp:lastModifiedBy>
  <cp:lastPrinted>2019-12-26T18:52:23Z</cp:lastPrinted>
  <dcterms:created xsi:type="dcterms:W3CDTF">2019-01-03T17:30:08Z</dcterms:created>
  <dcterms:modified xsi:type="dcterms:W3CDTF">2021-04-14T21:05:50Z</dcterms:modified>
</cp:coreProperties>
</file>